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ocuments\LAI MAIO 2021\"/>
    </mc:Choice>
  </mc:AlternateContent>
  <xr:revisionPtr revIDLastSave="0" documentId="8_{B4BA600F-F7A4-48D9-BF0C-A7ECEDBDB116}" xr6:coauthVersionLast="46" xr6:coauthVersionMax="46" xr10:uidLastSave="{00000000-0000-0000-0000-000000000000}"/>
  <bookViews>
    <workbookView xWindow="-120" yWindow="-120" windowWidth="25440" windowHeight="15390" tabRatio="500" xr2:uid="{00000000-000D-0000-FFFF-FFFF00000000}"/>
  </bookViews>
  <sheets>
    <sheet name="Mapa TCE 2020" sheetId="1" r:id="rId1"/>
  </sheets>
  <definedNames>
    <definedName name="_xlnm._FilterDatabase" localSheetId="0" hidden="1">'Mapa TCE 2020'!$A$9:$X$78</definedName>
    <definedName name="_xlnm.Print_Area" localSheetId="0">'Mapa TCE 2020'!$A$1:$X$87</definedName>
    <definedName name="_xlnm.Print_Titles" localSheetId="0">'Mapa TCE 2020'!$1:$8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78" i="1" l="1"/>
  <c r="S78" i="1"/>
  <c r="V74" i="1"/>
  <c r="V46" i="1"/>
  <c r="R46" i="1"/>
  <c r="V45" i="1"/>
  <c r="V43" i="1"/>
  <c r="R43" i="1"/>
  <c r="R36" i="1"/>
  <c r="T32" i="1"/>
  <c r="R32" i="1"/>
  <c r="V22" i="1"/>
  <c r="V78" i="1" s="1"/>
  <c r="W16" i="1"/>
  <c r="W78" i="1" s="1"/>
  <c r="T16" i="1"/>
  <c r="T78" i="1" s="1"/>
  <c r="R16" i="1"/>
  <c r="R78" i="1" s="1"/>
</calcChain>
</file>

<file path=xl/sharedStrings.xml><?xml version="1.0" encoding="utf-8"?>
<sst xmlns="http://schemas.openxmlformats.org/spreadsheetml/2006/main" count="547" uniqueCount="354">
  <si>
    <t>MAPA DEMONSTRATIVO DE OBRAS E SERVIÇOS DE ENGENHARIA REALIZADAS NO EXERCÍCIO</t>
  </si>
  <si>
    <t>Prestação de Contas</t>
  </si>
  <si>
    <t>UNIDADE:</t>
  </si>
  <si>
    <t>GOVERNO DO ESTADO DE PERNAMBUCO</t>
  </si>
  <si>
    <t>EXERCÍCIO:</t>
  </si>
  <si>
    <t>2020</t>
  </si>
  <si>
    <t>UNIDADE ORÇAMENTÁRIA: SECRETARIA DE DESENVOLVIMENTO ECONÔMICO / SUAPE</t>
  </si>
  <si>
    <t>PERÍODO REFERENCIAL:</t>
  </si>
  <si>
    <t>01/10/2020 A 31/12/2020</t>
  </si>
  <si>
    <t>01/01/2020 À 31/12/2020</t>
  </si>
  <si>
    <t>OBRA OU SERVIÇO</t>
  </si>
  <si>
    <t>DESPESAS NO EXERCÍCIO</t>
  </si>
  <si>
    <t>VALOR PAGO 
ACUMULADO NA 
OBRA OU SERVIÇO (R$)</t>
  </si>
  <si>
    <t>VALOR DE REAJUSTAMENTO PAGO ACUMULADO NA OBRA OU SERVIÇO (R$)</t>
  </si>
  <si>
    <t>SITUAÇÃO</t>
  </si>
  <si>
    <t>MODALIDADE 
/ Nº LICITAÇÃO</t>
  </si>
  <si>
    <t>IDENTIFICAÇÃO DA OBRA, 
SERVIÇO OU AQUISIÇÃO</t>
  </si>
  <si>
    <t>CONVÊNIO</t>
  </si>
  <si>
    <t>CONTRATADO</t>
  </si>
  <si>
    <t>CONTRATO</t>
  </si>
  <si>
    <t>ADITIVO</t>
  </si>
  <si>
    <t>NATUREZA DA 
DESPESA</t>
  </si>
  <si>
    <t>VALOR MEDIDO 
ACUMULADO (R$)</t>
  </si>
  <si>
    <t>VALOR DE REAJUSTAMENTO MEDIDO ACUMULADO (R$)</t>
  </si>
  <si>
    <t>VALOR PAGO 
ACUMULADO (R$)</t>
  </si>
  <si>
    <t>VALOR DE REAJUSTAMENTO PAGO ACUMULADO (R$)</t>
  </si>
  <si>
    <t>Nº</t>
  </si>
  <si>
    <t>CONCEDENTE</t>
  </si>
  <si>
    <t>REPASSE
(R$)</t>
  </si>
  <si>
    <t>CONTRAPARTIDA (R$)</t>
  </si>
  <si>
    <t>CNPJ/CPF</t>
  </si>
  <si>
    <t>RAZÃO SOCIAL</t>
  </si>
  <si>
    <t>DATA INÍCIO</t>
  </si>
  <si>
    <t>PRAZO</t>
  </si>
  <si>
    <t>VALOR CONTRATADO (R$)</t>
  </si>
  <si>
    <t>DATA CONCLUSÃO / PARALISAÇÃO</t>
  </si>
  <si>
    <t>PRAZO ADITADO</t>
  </si>
  <si>
    <t>VALOR ADITADO ACUMULADO (R$)</t>
  </si>
  <si>
    <t>CC 022/2008</t>
  </si>
  <si>
    <t>Obras e Serviços de duplicação do TDR-NORTE e implantação e pavimentação do contorno do Cabo de Santo Agostinho.</t>
  </si>
  <si>
    <t>Obra</t>
  </si>
  <si>
    <t>33.412.792/0001-60</t>
  </si>
  <si>
    <t>Construtora Queiroz Galvão S/A</t>
  </si>
  <si>
    <t>030-09</t>
  </si>
  <si>
    <t>18/9/2009</t>
  </si>
  <si>
    <t>540</t>
  </si>
  <si>
    <t>PAD</t>
  </si>
  <si>
    <t>CC 002/2011</t>
  </si>
  <si>
    <t>Obras de dragagem e derrocagem do canal de acesso externo ao porto organizado de Suape.</t>
  </si>
  <si>
    <t>TC 002/2010</t>
  </si>
  <si>
    <t>União</t>
  </si>
  <si>
    <t>05.708.108/0001-57
30.276.927/0001-10</t>
  </si>
  <si>
    <t>Van Oord Serviços de Operações Marítimas Ltda</t>
  </si>
  <si>
    <t>073-11</t>
  </si>
  <si>
    <t>720</t>
  </si>
  <si>
    <t>Encerrado</t>
  </si>
  <si>
    <t>CC 005/2011</t>
  </si>
  <si>
    <t>Fiscalização das obras e serviços de duplicação da TDR-Norte e de revisão e adequação do contorno do Cabo de Santo Agostinho</t>
  </si>
  <si>
    <t>Consórcio JBR-Norconsult</t>
  </si>
  <si>
    <t>069-11</t>
  </si>
  <si>
    <t>240</t>
  </si>
  <si>
    <t>Medida Cautelar</t>
  </si>
  <si>
    <t>CC 022/2012</t>
  </si>
  <si>
    <t>Implantação de sistema de gestão que visa monitorar o estado de deterioração, estabelecer prioridades, planejar e controlar as ações voltadas à manutenção das estruturas marítimas e edificações do complexo portuário de Suape</t>
  </si>
  <si>
    <t>Serviço</t>
  </si>
  <si>
    <t>33.146.648/0001-20 12.285.441/0001-66</t>
  </si>
  <si>
    <t>Consórcio Concremat - Projetec</t>
  </si>
  <si>
    <t>013-13</t>
  </si>
  <si>
    <t>360</t>
  </si>
  <si>
    <t>CC 02/2013</t>
  </si>
  <si>
    <t>Execução de Obras e Serviços de Infraestrutura das Áreas de Consolidação do Projeto Habitacional do Complexo Industrial Portuário Governador Eraldo Gueiros - SUAPE.</t>
  </si>
  <si>
    <t>FGTS 0346.95569/11
TC 0352.928-46-PAC 2</t>
  </si>
  <si>
    <t>FGTS
OGU</t>
  </si>
  <si>
    <t>83.450.000,00
5.300.000,00</t>
  </si>
  <si>
    <t>22.318.528,62
0,00</t>
  </si>
  <si>
    <t>04.239.328/0001-16
24.557.563/0001-43</t>
  </si>
  <si>
    <t>Pernambuco Construtora Empreendimentos Ltda
Braenge Brasil Engenharia Ltda</t>
  </si>
  <si>
    <t>062-13</t>
  </si>
  <si>
    <t>690</t>
  </si>
  <si>
    <t>CC 004/2015</t>
  </si>
  <si>
    <t>Execução dos serviços de melhorias e implantação de obra no Complexo Logístico de Suape</t>
  </si>
  <si>
    <t>40.882.060/0001-08</t>
  </si>
  <si>
    <t>Lidermac Construções e Equipamentos LTDA</t>
  </si>
  <si>
    <t>044-15</t>
  </si>
  <si>
    <t>365</t>
  </si>
  <si>
    <t>CC 013/2015</t>
  </si>
  <si>
    <t>Execução dos serviços de limpeza de vias e drenagens nos pátios alfandegados e vias não concessionadas no Complexo Industrial Portuário de Suape</t>
  </si>
  <si>
    <t>02.199.283/0001-78</t>
  </si>
  <si>
    <t>Empertec - Empresa Pernambucana Técnica de Engenharia e Comércio Ltda.</t>
  </si>
  <si>
    <t>012-16</t>
  </si>
  <si>
    <t>Em Andamento</t>
  </si>
  <si>
    <t>CC 003/2017</t>
  </si>
  <si>
    <t>Prestação de serviços de demolição, reconstituição e implantação de cercamento na Tubovia, PPV1 e Área ISPS Code, no Porto de Suape.</t>
  </si>
  <si>
    <t>12.721.248/0002-01</t>
  </si>
  <si>
    <t>Engetela Comercio e Serviços EIRELI-ME</t>
  </si>
  <si>
    <t>039-17</t>
  </si>
  <si>
    <t>243</t>
  </si>
  <si>
    <t>CC 007/2017</t>
  </si>
  <si>
    <t>Execução de serviços de Dragagem e Aterro Hidraulico para alargamento do canal nº 1 do Cluster Naval, no Porto de Suape.</t>
  </si>
  <si>
    <t>08.114.175/0001-31
24.501.017-0001-90</t>
  </si>
  <si>
    <t>Consórcio Constal ETCO</t>
  </si>
  <si>
    <t>040-17</t>
  </si>
  <si>
    <t>180</t>
  </si>
  <si>
    <t>CC 008/2017</t>
  </si>
  <si>
    <t>Supervisão e fiscalização para a obra de dragagem do alargamento do Canal 1 do Cluster Naval do Porto de Suape</t>
  </si>
  <si>
    <t>11.381.605/0001-96
12.285.441/0001-66</t>
  </si>
  <si>
    <t>Consórcio Eicomnor - TPF</t>
  </si>
  <si>
    <t>050-17</t>
  </si>
  <si>
    <t>210</t>
  </si>
  <si>
    <t>CC 009/2017</t>
  </si>
  <si>
    <t>Execução das obras  da Estação de Tratamento de Esgoto do Platô 02, do Habitacional Nova Vila Claudete, localizado no município do Cabo de Santo Agostinho/PE.</t>
  </si>
  <si>
    <t>00.449.936/0001-02</t>
  </si>
  <si>
    <t>Engemaia &amp; Cia Ltda.</t>
  </si>
  <si>
    <t>056-17</t>
  </si>
  <si>
    <t>TP 004/2017</t>
  </si>
  <si>
    <t>Execução de Obras do Centro de Referência de Assistência Solcial - CRAS do Habitacional Nova Vila Claudete.</t>
  </si>
  <si>
    <t>07.408.234/0001-11</t>
  </si>
  <si>
    <t>L &amp; R Santos Construções</t>
  </si>
  <si>
    <t>059-17</t>
  </si>
  <si>
    <t>Adesão à Ata 086/2017 (DETRAN/PE)</t>
  </si>
  <si>
    <t>Execução de serviços técnicos especializados para manutenção civil, elétrica, hidráulica, recuperação estrutural e cabeamento estruturado dos prédios administrativos de Suape - Complexo Industrial Portuário Govenador Eraldo Gueiros.</t>
  </si>
  <si>
    <t>11.630.536/0001-07</t>
  </si>
  <si>
    <t>Brasilmed Comércio e Serviços de Engenharia Ltda. Epp.</t>
  </si>
  <si>
    <t>066-17</t>
  </si>
  <si>
    <t>TP 005/2017</t>
  </si>
  <si>
    <t>Execução  das obras da Unidade Básica de Saúde _UBS, do Habitacional Nova Vila Claudete.</t>
  </si>
  <si>
    <t>24.161.531/0001-24</t>
  </si>
  <si>
    <t>Contrel Construções e Realizações Empresariais Eireli - EPP</t>
  </si>
  <si>
    <t>067/2017</t>
  </si>
  <si>
    <t>CC 015/2017</t>
  </si>
  <si>
    <t>Execução das obras da estação de tratamento de esgoto no Platô 04, do Habitacional Nova Vila Claudete, localizado no município do Cabo de Santo Agostinho/PE.</t>
  </si>
  <si>
    <t>10.978.682/0001-65</t>
  </si>
  <si>
    <t>Plínio Cavalcanti &amp; CIA LTDA.</t>
  </si>
  <si>
    <t>016/2018</t>
  </si>
  <si>
    <t>CC Nº 012/2017</t>
  </si>
  <si>
    <t>Execução de Escola CEMEI, tipo - B, padrão FNDE, no Habitacional Nova Vila Claudete, localizado no Município do Cabo de Snato Agostinho/PE</t>
  </si>
  <si>
    <t>Contrel - Construções e Realizações Empresariais EIRELI - EPP</t>
  </si>
  <si>
    <t>017/2018</t>
  </si>
  <si>
    <t>CC 016/2017</t>
  </si>
  <si>
    <t>Execução de Serviços de automação e elétrica das ETE´S dos Platôs 02,03 e 04 que correspondem ás ETE´S 02,03, DO Habitacional Nova Vila Claudete, Localizado no cabo de Santo Augustinho.</t>
  </si>
  <si>
    <t>65.688.111/0001-88</t>
  </si>
  <si>
    <t>Vector Sistemas de Automação LTDA.</t>
  </si>
  <si>
    <t>020/2018</t>
  </si>
  <si>
    <t>Pregão 007/2019</t>
  </si>
  <si>
    <t>Realização de serviços de Iluminação Pública (IP) no Conjunto Habitacional Vila Nova Claudete, localizado no /cabo de Santo Agostinho.</t>
  </si>
  <si>
    <t>Castro e Rocha LTDA (Lux Engenharia e Serrviços LTDA)</t>
  </si>
  <si>
    <t>012/2019</t>
  </si>
  <si>
    <t>120</t>
  </si>
  <si>
    <t>PD 002/2019</t>
  </si>
  <si>
    <t>Implantação da rota de fuga do complexo portuário de Suape.</t>
  </si>
  <si>
    <t>Empertec - Empresa Pernambucana Técnica de Engenharia e Comércio Eireli</t>
  </si>
  <si>
    <t>015/2019</t>
  </si>
  <si>
    <t>Processo 003/2019</t>
  </si>
  <si>
    <t>Sinalização horizontal e vertical das vias portuárias.</t>
  </si>
  <si>
    <t>Esse Engenharia - Sinalização e serviços especiais LTDA.</t>
  </si>
  <si>
    <t>032/2019</t>
  </si>
  <si>
    <t>150</t>
  </si>
  <si>
    <t>Processo 006/2019</t>
  </si>
  <si>
    <t>Obras de reforma com ampliação do Posto de Controle nº01 no Complexo Portuário de SUAPE</t>
  </si>
  <si>
    <t>L&amp;R Santos Construções LTDA</t>
  </si>
  <si>
    <t>038/2019</t>
  </si>
  <si>
    <t>Processo 011/219</t>
  </si>
  <si>
    <t>Iluminação Pública (IP) dos Platôres 02, 03 e 04, para o conjunto habitacional Governador Eduardo Henrique Accioly Campos, localizada no Cabo de Santo Agostinho</t>
  </si>
  <si>
    <t>Castro e Rocha</t>
  </si>
  <si>
    <t>049/2019</t>
  </si>
  <si>
    <t>PD 012/2019</t>
  </si>
  <si>
    <t>COMPLEMENTAÇÃO DOS SERVIÇOS DE INFRAESTRUTURA NAS COMUNIDADES DE VILA CEPOVO, VILA CLAUDETE E VILA MASSANGANA I</t>
  </si>
  <si>
    <t>L&amp;R SANTOS CONSTRUÇÕES LTDA</t>
  </si>
  <si>
    <t>064/2019</t>
  </si>
  <si>
    <t>450</t>
  </si>
  <si>
    <t>PD 013/2019</t>
  </si>
  <si>
    <t>Execução dos serviços de conservação e restauração de pavimentação, obras de arte, sistema de drenagem e sinalização nas vias não concessionadas no Complexo Portuário de SUAPE</t>
  </si>
  <si>
    <t>065/2019</t>
  </si>
  <si>
    <t>DP 002/20</t>
  </si>
  <si>
    <t>ASSESSORIA TÉCNICA ESPECIALIZADA NA GESTÃO DE PROJETOS E OBRAS DE SANEAMENTO BÁSICO NAS COMUNIDADES DE VILA NAZARÉ, PRAIA DE SUAPE E GAIBU, NO MUNICÍPIO DO CABO DE SANTO AGOSTINHO</t>
  </si>
  <si>
    <t>ANTONIO MIRANDA CONSULTORIA E SERVIÇOS DE ENGENHARIA EIRELI EPP</t>
  </si>
  <si>
    <t>044/2020</t>
  </si>
  <si>
    <t>Sem OS</t>
  </si>
  <si>
    <t>CEL 005/20</t>
  </si>
  <si>
    <t>CONTRATAÇÃO DE EMPRESA ESPECIALIZAÇÃO NA PRESTAÇÃO DE SERVIÇO DE LOCAÇÃO, POR DIÁRIA, DE EMBARCAÇÃO TIPO REBOCADOR, COM ARADO NIVELADOR DE FUNDO, TRIPULAÇÃO  E COMBUSTÍVEL, POR QUILOMETRAGEM LIVRE, PARA ATENDIMENTO NOS BERÇOS DOS CAIS 1; 2; 3; 4 E 5; PGL 1 E PGL 2, NO PORTO DE SUAPE.</t>
  </si>
  <si>
    <t>ATLANTIS CONSTRUÇÃO E LOCAÇÃO  LTDA</t>
  </si>
  <si>
    <t>062/2020</t>
  </si>
  <si>
    <t>PD 014/2019</t>
  </si>
  <si>
    <t>EXECUÇÃO DE CALÇADA EM CONCRETO SIMPLES AO LONGO DO CERCAMENTO DO PORTO ORGANIZADO DE SUAPE E NO TRECHO DA VIA PORTUÁRIA EM FRENTE A TECON</t>
  </si>
  <si>
    <t>ALTA SERVIÇOS DE ENGENHARIA LIMITADA</t>
  </si>
  <si>
    <t>069/2019</t>
  </si>
  <si>
    <t>DP 008/2019</t>
  </si>
  <si>
    <t>EXECUÇÃO DOS SERVIÇOS DE REPARO E REVISÃO DA AUTOMAÇÃO E ELÉTRICA DA ETE DOS PLATÔS 03 E 04, QUE CORRESPONDEM A ETE 03, DO HABITACIONAL NOVA VILA CLAUDETE, LOCALIZADO NO CABO DE SANTO AGOSTINHO/PE.</t>
  </si>
  <si>
    <t>VECTOR SISTEMAS DE AUTOMAÇÃO LTDA</t>
  </si>
  <si>
    <t>085/2019</t>
  </si>
  <si>
    <t>90</t>
  </si>
  <si>
    <t>PD 023/2019</t>
  </si>
  <si>
    <t>CONTRATAÇÃO DE EMPRESA PARA EXECUÇÃO DE CERCAMENTO DA
MATA NO CONJUNTO HABITACIONAL EDUARDO HENRIQUE ACCYOLI CAMPOS.</t>
  </si>
  <si>
    <t>LAGOTELA EIRELI</t>
  </si>
  <si>
    <t>086/2019</t>
  </si>
  <si>
    <t>PD 015/2019</t>
  </si>
  <si>
    <t>ATUALIZAÇÃO DO SISTEMA DE GESTÃO QUE VISA MONITORAR O ESTADO DE DETERIORAÇÃO, ESTABELECER PRIORIDADES,
PLANEJAR E CONTROLAR AS AÇÕES A SEREM DESENVOLVIDAS NAS ESTRUTURAS, ATRAVÉS DA INSPEÇÃO VISUAL E EXECUÇÃO DE ENSAIOS NAS ESTRUTURAS MARÍTIMAS DO PORTO ORGANIZADO DO COMPLEXO PORTUÁRIO DE SUAPE.</t>
  </si>
  <si>
    <t>CONCREMAT ENGENHARIA E TECNOLOGIA S/A</t>
  </si>
  <si>
    <t>070/2019</t>
  </si>
  <si>
    <t>CONTRATAÇÃO DE EMPRESA ESPECIALIZADA PARA MANUTENÇÃO CIVIL, ELÉTRICA, HIDRAULICA, AR CONDICIONADO, RECUPERAÇÃO ESTRUTURAL E CABEAMENTO ESTRUTURADO DOS PRÉDIOS ADMINISTRATIVOS DO COMPLEXO INDUSTRIAL PORTUÁRIO GOVERNADOR ERALDO GUEIROS E DE TODO O
TERRITÓRIO ESTRATÉGICO DE SUAPE.</t>
  </si>
  <si>
    <t>UNIBASE ENGENHARIA LTDA EPP</t>
  </si>
  <si>
    <t>009/2020</t>
  </si>
  <si>
    <t>DP 007/2019</t>
  </si>
  <si>
    <t>ASSESSORIA TÉCNICA NA GESTÃO DE PROJETOS E OBRAS DE SANEAMENTO BÁSICO NAS COMUNIDADES DE VILA CEPOVO, VILA CLAUDETE E VILA MASSANGANA I, NO MUNICÍPIO DO CABO DE SANTO AGOSTINHO.</t>
  </si>
  <si>
    <t>004/2020</t>
  </si>
  <si>
    <t>Pregão 007/2016</t>
  </si>
  <si>
    <t>A prestação de serviços de manutenção preventiva e corretiva nos sitemas de câmeras de segurança IP (SCFTV/IP), controle de acesso de pessoas (SCA) e rede de cabeamento estruturado (SRCE), sistema de detecção de alarme de incêndio (SDAI), sistema de supervisão e controle de utilidades (SSCU), sistema de áudio e visualização (SMM), que fazem parte dos sistermas de supervisão e controle de utilidades (SSCU), sistema de áudio e visualização (SMM) que fazem parte do prédio administrativo de suape, localizado no empresarial Porto de SUAPE Governador Eduardo Campos, situado na rodovia PE-60, KM 10, engenho massangana, Ipojuca-PE.</t>
  </si>
  <si>
    <t>ATS DO BRASIL SISTEMAS DE TECNOLOGIA EIRELI</t>
  </si>
  <si>
    <t>030/2016</t>
  </si>
  <si>
    <t>Pregão 026/2016</t>
  </si>
  <si>
    <t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</si>
  <si>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>Atlas Schindler S/A</t>
  </si>
  <si>
    <t>058/2016</t>
  </si>
  <si>
    <t>Pregão 036/2016</t>
  </si>
  <si>
    <t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</si>
  <si>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>AIR TECH Comércio e Serviços LTDA</t>
  </si>
  <si>
    <t>003/2017</t>
  </si>
  <si>
    <t>Pregão 020/2017</t>
  </si>
  <si>
    <t>Contratação de empresa especializada em manutenção preventiva e corretiva poara os equipamentos e operações da ETE - Estação de tratamento de efluentes do tipo MBR, com filtração atravées de membranas cerâmicas, do prédio EHAC.</t>
  </si>
  <si>
    <t>Real Energy LTDA</t>
  </si>
  <si>
    <t>057/2017</t>
  </si>
  <si>
    <t>Pregão 004/2018</t>
  </si>
  <si>
    <t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</si>
  <si>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>AC Energia  Eireli-EPP</t>
  </si>
  <si>
    <t>049/2018</t>
  </si>
  <si>
    <t>Pregão 004/2020</t>
  </si>
  <si>
    <t>Execução do serviço de reforço estrutural do Viaduto do Cone, na Rodovia PE-09, km 29+400, no Complexo Industrial Portuário de Suape, localizado no Município do Cabo de Santo Agostinho – PE.</t>
  </si>
  <si>
    <t>11.381.605/0001-96</t>
  </si>
  <si>
    <t>CONCREPOXI ENGENHARIA LTDA</t>
  </si>
  <si>
    <t>035/2020</t>
  </si>
  <si>
    <t>270</t>
  </si>
  <si>
    <t>PD 019/2019 CEL</t>
  </si>
  <si>
    <t>Contratação de empresa para execução de calçada em concreto simples ao longo do cercamento do Porto Organizado de Suape</t>
  </si>
  <si>
    <t>EMPERTEC – EMPRESA PERNAMBUCANA TÉCNICA DE ENGENHARIA E COMÉRCIO EIRELI</t>
  </si>
  <si>
    <t>011/2020</t>
  </si>
  <si>
    <t>DP 007/2020</t>
  </si>
  <si>
    <t>Contratação de Serviço Técnico especializado, para elaboração de relatório de avaliação técnica de impacto ambiental do projeto de execução de nivelamento do fundo do canal no berço do Cais 1 ao 5; PGL 1 e PGL 2</t>
  </si>
  <si>
    <t>MARINA HABKOST SCHUH</t>
  </si>
  <si>
    <t>014/2020</t>
  </si>
  <si>
    <t xml:space="preserve">PD 001/2020 </t>
  </si>
  <si>
    <t>Serviços de adequação da rede de distribuição de Iluminação Pública (IP) da Rota de Fuga, no Porto Organizado do Complexo Industrial Portuário Governador Eraldo Gueiros, localizada no município de Ipojuca/PE.</t>
  </si>
  <si>
    <t>CASTRO &amp; ROCHA LTDA (LUX ENERGIA LTDA)</t>
  </si>
  <si>
    <t>022/2020</t>
  </si>
  <si>
    <t xml:space="preserve">PD 002/2020 </t>
  </si>
  <si>
    <t>Serviço especializado de construção de coberta em estrutura metálica com revestimento metálico tipo reynobond nos Postos de Controle nº2 e nº3 no Complexo Industrial Portuário de Suape.</t>
  </si>
  <si>
    <t>ALS ENGENHARIA E CONSTRUÇÕES LTDA</t>
  </si>
  <si>
    <t>027/2020</t>
  </si>
  <si>
    <t xml:space="preserve">PD 003/2020 </t>
  </si>
  <si>
    <t>ALTA SERIÇOS DE ENGENHARIA LTDA EPP</t>
  </si>
  <si>
    <t>028/2020</t>
  </si>
  <si>
    <t xml:space="preserve">DP 003/2020 </t>
  </si>
  <si>
    <t>Contratação de empresa especializada para serviços de sondagem à percussão, tipo spt, a serem executadas na Ilha de Cocaia, em Suape/PE.</t>
  </si>
  <si>
    <t>EVOLUÇÃO ENGENHARIA CONSTRUÇÃO E ADMINISTRAÇÃO LTDA-EPP</t>
  </si>
  <si>
    <t>042/2020</t>
  </si>
  <si>
    <t>CEL 014/2020</t>
  </si>
  <si>
    <t>Contratação de empresa para execução de serviço de limpeza e manutenção em fachada de vidro do Empresarial Eduardo H. Accioly Campos</t>
  </si>
  <si>
    <t>DIPON INSTALADORA E CONSTRUTORA LTDA</t>
  </si>
  <si>
    <t>069/2020</t>
  </si>
  <si>
    <t>PD 011/2020</t>
  </si>
  <si>
    <t>Execução dos serviços de recuperação do molhe de abrigo do Porto de Suape</t>
  </si>
  <si>
    <t>CONSTRUTORA VENÂNCIO LTDA</t>
  </si>
  <si>
    <t>070/2020</t>
  </si>
  <si>
    <t>425</t>
  </si>
  <si>
    <t>CV 03/2020</t>
  </si>
  <si>
    <t>Contratação de empresa especializada para adequação de projeto executivo de dragagem para cota de -15,50 m, da continuação do canal de acesso e bacia de aproximação dos Cais 06 e 07.</t>
  </si>
  <si>
    <t>Eicomnor Engenharia Impermeabilização Comércio do Nordeste Ltda.</t>
  </si>
  <si>
    <t>029/2018</t>
  </si>
  <si>
    <t>60</t>
  </si>
  <si>
    <t>CCV CEL Nº 006/2018</t>
  </si>
  <si>
    <t>Elaboração do projeto executivo de coleta e tratamento de esgoto sanitário nas instalações públicas no Porto Organizado sob responsabilidade da Administração de Suape.</t>
  </si>
  <si>
    <t>11.019.554/0001-57</t>
  </si>
  <si>
    <t>PDCA - Engenharia Planejamento Desenvolvimento Consultoria e Assessoria LTDA EPP</t>
  </si>
  <si>
    <t>035/2018</t>
  </si>
  <si>
    <t>DL 002/2018</t>
  </si>
  <si>
    <t>Elaboração de projeto básico de dragagem de manutenção do Porto Interno no Porto Organizado de Suape.</t>
  </si>
  <si>
    <t>Eicomnor Engenharia Impermeabilização Comércio do Nordeste LTDA</t>
  </si>
  <si>
    <t>045/2018</t>
  </si>
  <si>
    <t>75</t>
  </si>
  <si>
    <t>DP 003/2018</t>
  </si>
  <si>
    <t>Contratação de empresa especializada para elaboração do projeto básico da reforma da guarita do PC 01, projetos estruturais das cobertas da PC 02 e PC 3 no complexo industrial portuário governador Eraldo Gueiros.</t>
  </si>
  <si>
    <t>13.923.606/0001-40</t>
  </si>
  <si>
    <t>Porsan Engenharia e Projetos</t>
  </si>
  <si>
    <t>048/2018</t>
  </si>
  <si>
    <t>DP 001/2019</t>
  </si>
  <si>
    <t>Elaboração do AS BILT e relatório de adequação da rede distribuidora da iluminação publica do habitacional Nova Vila Claudete - 2° Etapa.</t>
  </si>
  <si>
    <t>Galindo Serviços Elétrícos LTDA</t>
  </si>
  <si>
    <t>009/2019</t>
  </si>
  <si>
    <t>DP 003/2019</t>
  </si>
  <si>
    <t xml:space="preserve">Desenvolvimento dos Projetos executivos de Arquitetura  e Engenharia - utilizando a plataforma BIM - Para viabilizar a construção da nova Torre de Controle do Porto de SUAPE </t>
  </si>
  <si>
    <t>Gil Rodrigues Projetos e Empreendimentos Imobiliários LTDA EPP</t>
  </si>
  <si>
    <t>045/2019</t>
  </si>
  <si>
    <t>DP 004/2019</t>
  </si>
  <si>
    <t>Elaboração de Projeto de adequação com ampliação da rede de distribuição da iluminação pública da Rota de Fuga da área Portuária de SUAPE</t>
  </si>
  <si>
    <t>Galindo Serviços Elétricos LTDA</t>
  </si>
  <si>
    <t>044/2019</t>
  </si>
  <si>
    <t>DP 006/2019</t>
  </si>
  <si>
    <t>Contratação empresa especializada para desenvolver os projetos executivos de arquitetura e engenharia- utilizando a plataforma BIM- para viabilizar a construção da nova torre de controle do porto de SUAPE</t>
  </si>
  <si>
    <t>Metrica Engenharia Eireli</t>
  </si>
  <si>
    <t>063/2019</t>
  </si>
  <si>
    <t>ELABORAÇÃO DE DIAGNÓSTICO E PROJETO BÁSICO DE RECUPERAÇÃO DO MOLHE DE ABRIGO DO PORTO DE SUAPE - PE</t>
  </si>
  <si>
    <t>INFINITO ENGENHARIA LTDA-EPP</t>
  </si>
  <si>
    <t>068/2019</t>
  </si>
  <si>
    <t>Pregão 021/2019</t>
  </si>
  <si>
    <t>AQUISIÇÃO DE MOBILIÁRIO DO CRAS E UBS DO HABITACIONAL NOVA VILA CLAUDETE</t>
  </si>
  <si>
    <t>LAYOUT MOVEIS PARA ESCRITORIO LTDA</t>
  </si>
  <si>
    <t>067/2019</t>
  </si>
  <si>
    <t>Licitação 010/2019</t>
  </si>
  <si>
    <t>Diagnóstico de Rede de Drenagem existente com cadastro Georreferenciado nas vias de circulação do Porto Organizado, em SUAPE/PE.</t>
  </si>
  <si>
    <t>PDCA Engenharia Planejamento Desenvolvimento Consultoria e Assessoria LTDA EPP</t>
  </si>
  <si>
    <t>048/2019</t>
  </si>
  <si>
    <t>PD 022/2019</t>
  </si>
  <si>
    <t>Serviços técnicos de engenharia para execução de levantamento Topo-batimétrico Tipo "A" no Canal Externo do Porto de SUAPE.</t>
  </si>
  <si>
    <t>072/2019</t>
  </si>
  <si>
    <t>PD 011/2019 - CRL</t>
  </si>
  <si>
    <t>Elaboração de projeto executivo para contenção de encosta em Vila Nova Tatuoca, em SUAPE.</t>
  </si>
  <si>
    <t>MMF PROJETOS DE ENGENHARIA E ARQUITETURA LTDA</t>
  </si>
  <si>
    <t>062/2019</t>
  </si>
  <si>
    <t>Pregão 027/2019</t>
  </si>
  <si>
    <t xml:space="preserve">Contratação de pessoa jurídica especializada em serviços de engenharia de avaliação de bens imóveis e serviços correlatos, de interesse do Complexo Industrial Portuário Gov rnador Eraldo Gueiros – Suape.
</t>
  </si>
  <si>
    <t>INTEGRADE SOLUÇÕES DE INFORMÁTICA, CONTROLE PATRIMONIAL E AVALIAÇÕES LTDA-ME</t>
  </si>
  <si>
    <t>002/2020</t>
  </si>
  <si>
    <t>DP 015/2020</t>
  </si>
  <si>
    <t>015/2020</t>
  </si>
  <si>
    <t>DP 004/2020</t>
  </si>
  <si>
    <t>CONTRATAÇÃO DE EMPRESA ESPECIALIZADA PARA ELABORAÇÃO DE ESTUDO HIDROLÓGICO DE ÁREAS ESPECÍFICAS EM SUAPE, PARA DEFINIÇÃO DE PROJETO E IMPLANTAÇÃO DE LAGOA ARTIFICIAL.</t>
  </si>
  <si>
    <t>STONE CONSULTORIA &amp; PROJETOS LTDA</t>
  </si>
  <si>
    <t>043/2020</t>
  </si>
  <si>
    <t>CEL 008/2020</t>
  </si>
  <si>
    <t>CONTRATAÇÃO DE EMPRESA ESPECIALIZADA PARA ELABORAÇÃO DE PROJETO EXECUTIVO DE CONTENÇÃO DE ENCOSTAS NA RODOVIA DE ACESSO A ILHA DE TATUOCA EM SUAPE/PE.</t>
  </si>
  <si>
    <t>EICOMNOR ENGENHARIA IMPERMEABILIZAÇÃO COMERCIO DO NORDESTE LTDA</t>
  </si>
  <si>
    <t>047/2020</t>
  </si>
  <si>
    <t>CEL 013/2020</t>
  </si>
  <si>
    <t>CONTRATAÇÃO DE EMPRESA ESPECIALIZADA PARA ELABORAÇÃO DEPROJETO EXECUTIVO DE INFRAESTRUTURA PARA URBANIZAÇÃO DE VILA NAZARÉ, NO MUNICÍPIO DO CABODE SANTO AGOSTINHO</t>
  </si>
  <si>
    <t>LAPOC ENGENHARIA E PLANEJAMENTO LTDA</t>
  </si>
  <si>
    <t>066/2020</t>
  </si>
  <si>
    <t>-</t>
  </si>
  <si>
    <t>Reconhecimento de dívida e a liquidação do valor devido porSUAPE, relativo ao pagamento de indenização correspondente prestação de serviços sem cobertura contratural prestador no decorrer do contrato nº003/2013</t>
  </si>
  <si>
    <t>TAC</t>
  </si>
  <si>
    <t>00.545.355/0001/66</t>
  </si>
  <si>
    <t>OTL Obras Técnicas LTDA</t>
  </si>
  <si>
    <t>TAC 001/2018</t>
  </si>
  <si>
    <t>fevereiro/2019</t>
  </si>
  <si>
    <t>Confissão e o reconhecimento de dívida e a liquidação do valor devido pela Galvão Engenharia S.A - em recuperação judicial a SUAPE relativo ao objeto da PAAP Nº01/2015</t>
  </si>
  <si>
    <t>01.340.937/0001-79</t>
  </si>
  <si>
    <t>Galvão Engenharia S.A.</t>
  </si>
  <si>
    <t>PAAP</t>
  </si>
  <si>
    <t>Reconhecimento de dívida e a liquidação do valor devido por SUAPE, relativo ao pagamento de indenização correspondente a reajuste pleiteado na vigência do Contrato nº 013/2013 e não analisado durante a vigência contratual por SUAPE, conforme as razões expendidas no pleito da Contratada.</t>
  </si>
  <si>
    <t>TAC 08/2019</t>
  </si>
  <si>
    <t>Reconhecimento de dívida e a liquidação do valor devido por SUAPE, relativo ao pagamento de indenização correspondente a reajuste pleiteado na vigência do Contrato nº 016/2018 e não analisado durante a vigência contratual por SUAPE, conforme as razões expendidas no pleito da Contratada</t>
  </si>
  <si>
    <t>TAC 001/2020</t>
  </si>
  <si>
    <t>TOTAL</t>
  </si>
  <si>
    <t xml:space="preserve">  Declaramos que as informações contidas nesta planilha são fidedignas e estão 
  atualizadas até o término do exercício de 2020</t>
  </si>
  <si>
    <t>____/____/______</t>
  </si>
  <si>
    <t>Nome, CPF, cargo/função e assinatura do responsável pelo preenchimento                                          Nome, CPF, cargo/função e assinatura do responsável pelo preenchimento                                            Nome, CPF, cargo/função e assinatura do responsável pelo preenchimento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</si>
</sst>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R$ &quot;* #,##0.00_-;&quot;-R$ &quot;* #,##0.00_-;_-&quot;R$ &quot;* \-??_-;_-@_-"/>
    <numFmt numFmtId="165" formatCode="_(* #,##0.00_);_(* \(#,##0.00\);_(* \-??_);_(@_)"/>
    <numFmt numFmtId="166" formatCode="#,##0.00;[Red]#,##0.00"/>
    <numFmt numFmtId="167" formatCode="dd/mm/yy;@"/>
    <numFmt numFmtId="168" formatCode="#,##0.00_);[Red]\(#,##0.00\)"/>
    <numFmt numFmtId="169" formatCode="#,##0.00_ ;[Red]\-#,##0.00\ "/>
  </numFmts>
  <fonts count="7" x14ac:knownFonts="1">
    <font>
      <sz val="1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8"/>
      <name val="Calibri"/>
      <family val="2"/>
      <charset val="1"/>
    </font>
    <font>
      <b/>
      <sz val="11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D7E4BD"/>
        <bgColor rgb="FFDCE6F2"/>
      </patternFill>
    </fill>
    <fill>
      <patternFill patternType="solid">
        <fgColor rgb="FFFCD5B5"/>
        <bgColor rgb="FFD7E4BD"/>
      </patternFill>
    </fill>
    <fill>
      <patternFill patternType="solid">
        <fgColor rgb="FFDCE6F2"/>
        <bgColor rgb="FFEEECE1"/>
      </patternFill>
    </fill>
    <fill>
      <patternFill patternType="solid">
        <fgColor rgb="FFC4BD97"/>
        <bgColor rgb="FFBFBFBF"/>
      </patternFill>
    </fill>
    <fill>
      <patternFill patternType="solid">
        <fgColor rgb="FFEEECE1"/>
        <bgColor rgb="FFDCE6F2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165" fontId="6" fillId="0" borderId="0" applyBorder="0" applyProtection="0"/>
    <xf numFmtId="164" fontId="6" fillId="0" borderId="0" applyBorder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6" fillId="0" borderId="0" applyBorder="0" applyProtection="0"/>
    <xf numFmtId="165" fontId="6" fillId="0" borderId="0" applyBorder="0" applyProtection="0"/>
  </cellStyleXfs>
  <cellXfs count="73">
    <xf numFmtId="0" fontId="0" fillId="0" borderId="0" xfId="0"/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left" vertical="center" wrapText="1"/>
    </xf>
    <xf numFmtId="49" fontId="3" fillId="8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166" fontId="3" fillId="0" borderId="0" xfId="0" applyNumberFormat="1" applyFont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/>
    </xf>
    <xf numFmtId="38" fontId="3" fillId="0" borderId="0" xfId="0" applyNumberFormat="1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" fontId="5" fillId="7" borderId="1" xfId="17" applyNumberFormat="1" applyFont="1" applyFill="1" applyBorder="1" applyAlignment="1">
      <alignment horizontal="center" vertical="center" wrapText="1"/>
    </xf>
    <xf numFmtId="4" fontId="5" fillId="7" borderId="1" xfId="17" applyNumberFormat="1" applyFont="1" applyFill="1" applyBorder="1" applyAlignment="1">
      <alignment horizontal="left" vertical="center" wrapText="1"/>
    </xf>
    <xf numFmtId="4" fontId="5" fillId="7" borderId="1" xfId="17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168" fontId="5" fillId="0" borderId="1" xfId="0" applyNumberFormat="1" applyFont="1" applyBorder="1" applyAlignment="1">
      <alignment horizontal="justify" vertical="center" wrapText="1"/>
    </xf>
    <xf numFmtId="168" fontId="5" fillId="0" borderId="1" xfId="17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6" fontId="5" fillId="0" borderId="1" xfId="1" applyNumberFormat="1" applyFont="1" applyBorder="1" applyAlignment="1" applyProtection="1">
      <alignment horizontal="right" vertical="center" wrapText="1"/>
    </xf>
    <xf numFmtId="1" fontId="5" fillId="0" borderId="2" xfId="12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right" vertical="center" wrapText="1"/>
    </xf>
    <xf numFmtId="4" fontId="5" fillId="0" borderId="1" xfId="17" applyNumberFormat="1" applyFont="1" applyBorder="1" applyAlignment="1">
      <alignment horizontal="right" vertical="center" wrapText="1"/>
    </xf>
    <xf numFmtId="168" fontId="5" fillId="0" borderId="1" xfId="17" applyNumberFormat="1" applyFont="1" applyBorder="1" applyAlignment="1">
      <alignment horizontal="justify" vertical="center" wrapText="1"/>
    </xf>
    <xf numFmtId="168" fontId="5" fillId="0" borderId="1" xfId="17" applyNumberFormat="1" applyFont="1" applyBorder="1" applyAlignment="1">
      <alignment vertical="center" wrapText="1"/>
    </xf>
    <xf numFmtId="166" fontId="5" fillId="0" borderId="1" xfId="17" applyNumberFormat="1" applyFont="1" applyBorder="1" applyAlignment="1">
      <alignment horizontal="right" vertical="center" wrapText="1"/>
    </xf>
    <xf numFmtId="4" fontId="5" fillId="0" borderId="1" xfId="17" applyNumberFormat="1" applyFont="1" applyBorder="1" applyAlignment="1">
      <alignment horizontal="center" vertical="center" wrapText="1"/>
    </xf>
    <xf numFmtId="4" fontId="3" fillId="0" borderId="1" xfId="17" applyNumberFormat="1" applyFont="1" applyBorder="1" applyAlignment="1">
      <alignment horizontal="right" vertical="center" wrapText="1"/>
    </xf>
    <xf numFmtId="168" fontId="3" fillId="0" borderId="1" xfId="17" applyNumberFormat="1" applyFont="1" applyBorder="1" applyAlignment="1">
      <alignment horizontal="justify" vertical="center" wrapText="1"/>
    </xf>
    <xf numFmtId="168" fontId="3" fillId="0" borderId="1" xfId="17" applyNumberFormat="1" applyFont="1" applyBorder="1" applyAlignment="1">
      <alignment horizontal="center" vertical="center" wrapText="1"/>
    </xf>
    <xf numFmtId="168" fontId="3" fillId="0" borderId="1" xfId="17" applyNumberFormat="1" applyFont="1" applyBorder="1" applyAlignment="1">
      <alignment vertical="center" wrapText="1"/>
    </xf>
    <xf numFmtId="166" fontId="3" fillId="0" borderId="1" xfId="1" applyNumberFormat="1" applyFont="1" applyBorder="1" applyAlignment="1" applyProtection="1">
      <alignment horizontal="right" vertical="center" wrapText="1"/>
    </xf>
    <xf numFmtId="1" fontId="3" fillId="0" borderId="2" xfId="12" applyNumberFormat="1" applyFont="1" applyBorder="1" applyAlignment="1">
      <alignment horizontal="center" vertical="center"/>
    </xf>
    <xf numFmtId="165" fontId="3" fillId="0" borderId="1" xfId="1" applyFont="1" applyBorder="1" applyAlignment="1" applyProtection="1">
      <alignment horizontal="center" vertical="center" wrapText="1"/>
    </xf>
    <xf numFmtId="4" fontId="3" fillId="0" borderId="1" xfId="17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165" fontId="5" fillId="0" borderId="1" xfId="1" applyFont="1" applyBorder="1" applyAlignment="1" applyProtection="1">
      <alignment horizontal="right" vertical="center" wrapText="1"/>
    </xf>
    <xf numFmtId="49" fontId="3" fillId="8" borderId="1" xfId="0" applyNumberFormat="1" applyFont="1" applyFill="1" applyBorder="1" applyAlignment="1">
      <alignment horizontal="right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166" fontId="3" fillId="9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166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167" fontId="3" fillId="0" borderId="0" xfId="0" applyNumberFormat="1" applyFont="1" applyBorder="1" applyAlignment="1">
      <alignment horizontal="center" vertical="center"/>
    </xf>
    <xf numFmtId="168" fontId="5" fillId="0" borderId="0" xfId="17" applyNumberFormat="1" applyFont="1" applyBorder="1" applyAlignment="1">
      <alignment horizontal="justify" vertical="center" wrapText="1"/>
    </xf>
    <xf numFmtId="168" fontId="5" fillId="0" borderId="0" xfId="17" applyNumberFormat="1" applyFont="1" applyBorder="1" applyAlignment="1">
      <alignment vertical="center" wrapText="1"/>
    </xf>
  </cellXfs>
  <cellStyles count="20">
    <cellStyle name="Moeda 2" xfId="2" xr:uid="{00000000-0005-0000-0000-000006000000}"/>
    <cellStyle name="Normal" xfId="0" builtinId="0"/>
    <cellStyle name="Normal 14" xfId="3" xr:uid="{00000000-0005-0000-0000-000007000000}"/>
    <cellStyle name="Normal 2" xfId="4" xr:uid="{00000000-0005-0000-0000-000008000000}"/>
    <cellStyle name="Normal 2 2" xfId="5" xr:uid="{00000000-0005-0000-0000-000009000000}"/>
    <cellStyle name="Normal 2 2 2" xfId="6" xr:uid="{00000000-0005-0000-0000-00000A000000}"/>
    <cellStyle name="Normal 2 21 2" xfId="7" xr:uid="{00000000-0005-0000-0000-00000B000000}"/>
    <cellStyle name="Normal 2 25" xfId="8" xr:uid="{00000000-0005-0000-0000-00000C000000}"/>
    <cellStyle name="Normal 2 3" xfId="9" xr:uid="{00000000-0005-0000-0000-00000D000000}"/>
    <cellStyle name="Normal 2 34" xfId="10" xr:uid="{00000000-0005-0000-0000-00000E000000}"/>
    <cellStyle name="Normal 2 7" xfId="11" xr:uid="{00000000-0005-0000-0000-00000F000000}"/>
    <cellStyle name="Normal 2 8 2" xfId="12" xr:uid="{00000000-0005-0000-0000-000010000000}"/>
    <cellStyle name="Normal 2 8 2 4 2" xfId="13" xr:uid="{00000000-0005-0000-0000-000011000000}"/>
    <cellStyle name="Normal 2 9" xfId="14" xr:uid="{00000000-0005-0000-0000-000012000000}"/>
    <cellStyle name="Normal 2 9 2" xfId="15" xr:uid="{00000000-0005-0000-0000-000013000000}"/>
    <cellStyle name="Normal 6 3" xfId="16" xr:uid="{00000000-0005-0000-0000-000014000000}"/>
    <cellStyle name="Normal_Plan1" xfId="17" xr:uid="{00000000-0005-0000-0000-000015000000}"/>
    <cellStyle name="Porcentagem 2" xfId="18" xr:uid="{00000000-0005-0000-0000-000016000000}"/>
    <cellStyle name="Vírgula" xfId="1" builtinId="3"/>
    <cellStyle name="Vírgula 2" xfId="19" xr:uid="{00000000-0005-0000-0000-00001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DCE6F2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C4BD9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3"/>
  <sheetViews>
    <sheetView tabSelected="1" view="pageBreakPreview" zoomScaleNormal="100" workbookViewId="0">
      <pane xSplit="2" ySplit="9" topLeftCell="C10" activePane="bottomRight" state="frozen"/>
      <selection pane="topRight" activeCell="C1" sqref="C1"/>
      <selection pane="bottomLeft" activeCell="A40" sqref="A40"/>
      <selection pane="bottomRight" activeCell="R4" sqref="R4"/>
    </sheetView>
  </sheetViews>
  <sheetFormatPr defaultColWidth="9.140625" defaultRowHeight="12.75" x14ac:dyDescent="0.2"/>
  <cols>
    <col min="1" max="1" width="13.85546875" style="14" customWidth="1"/>
    <col min="2" max="2" width="35.42578125" style="14" customWidth="1"/>
    <col min="3" max="3" width="5.85546875" style="14" hidden="1" customWidth="1"/>
    <col min="4" max="4" width="15.140625" style="14" hidden="1" customWidth="1"/>
    <col min="5" max="5" width="9.5703125" style="14" hidden="1" customWidth="1"/>
    <col min="6" max="6" width="10.85546875" style="15" hidden="1" customWidth="1"/>
    <col min="7" max="7" width="15.28515625" style="15" hidden="1" customWidth="1"/>
    <col min="8" max="8" width="15.42578125" style="14" hidden="1" customWidth="1"/>
    <col min="9" max="9" width="40.140625" style="16" customWidth="1"/>
    <col min="10" max="10" width="9.5703125" style="14" customWidth="1"/>
    <col min="11" max="11" width="11.140625" style="17" hidden="1" customWidth="1"/>
    <col min="12" max="12" width="5.42578125" style="14" hidden="1" customWidth="1"/>
    <col min="13" max="13" width="18.140625" style="14" hidden="1" customWidth="1"/>
    <col min="14" max="14" width="14.28515625" style="17" hidden="1" customWidth="1"/>
    <col min="15" max="15" width="10.28515625" style="14" hidden="1" customWidth="1"/>
    <col min="16" max="16" width="18.7109375" style="15" hidden="1" customWidth="1"/>
    <col min="17" max="17" width="17.140625" style="14" hidden="1" customWidth="1"/>
    <col min="18" max="18" width="14" style="15" customWidth="1"/>
    <col min="19" max="19" width="18.140625" style="15" customWidth="1"/>
    <col min="20" max="20" width="14.28515625" style="14" customWidth="1"/>
    <col min="21" max="21" width="19.140625" style="14" customWidth="1"/>
    <col min="22" max="22" width="16" style="14" customWidth="1"/>
    <col min="23" max="23" width="17.140625" style="14" customWidth="1"/>
    <col min="24" max="24" width="11.140625" style="14" customWidth="1"/>
    <col min="25" max="1024" width="9.140625" style="14"/>
  </cols>
  <sheetData>
    <row r="1" spans="1:25" s="18" customFormat="1" ht="1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5" s="18" customFormat="1" ht="20.100000000000001" customHeight="1" x14ac:dyDescent="0.2">
      <c r="F2" s="19"/>
      <c r="G2" s="19"/>
      <c r="I2" s="16"/>
      <c r="J2" s="12" t="s">
        <v>1</v>
      </c>
      <c r="K2" s="12"/>
      <c r="L2" s="12"/>
      <c r="M2" s="12"/>
      <c r="N2" s="20"/>
      <c r="P2" s="19"/>
      <c r="R2" s="19"/>
      <c r="S2" s="19"/>
    </row>
    <row r="3" spans="1:25" s="18" customFormat="1" ht="11.25" customHeight="1" x14ac:dyDescent="0.2">
      <c r="A3" s="21" t="s">
        <v>2</v>
      </c>
      <c r="B3" s="22" t="s">
        <v>3</v>
      </c>
      <c r="C3" s="21"/>
      <c r="F3" s="19"/>
      <c r="G3" s="19"/>
      <c r="I3" s="16"/>
      <c r="J3" s="12" t="s">
        <v>4</v>
      </c>
      <c r="K3" s="12"/>
      <c r="L3" s="18" t="s">
        <v>5</v>
      </c>
      <c r="N3" s="20"/>
      <c r="R3" s="23">
        <v>2020</v>
      </c>
      <c r="S3" s="19"/>
    </row>
    <row r="4" spans="1:25" s="18" customFormat="1" ht="17.850000000000001" customHeight="1" x14ac:dyDescent="0.2">
      <c r="A4" s="12" t="s">
        <v>6</v>
      </c>
      <c r="B4" s="12"/>
      <c r="C4" s="12"/>
      <c r="D4" s="12"/>
      <c r="E4" s="12"/>
      <c r="F4" s="19"/>
      <c r="G4" s="19"/>
      <c r="I4" s="16"/>
      <c r="J4" s="12" t="s">
        <v>7</v>
      </c>
      <c r="K4" s="12"/>
      <c r="L4" s="12"/>
      <c r="M4" s="12" t="s">
        <v>8</v>
      </c>
      <c r="N4" s="12"/>
      <c r="P4" s="19"/>
      <c r="R4" s="19" t="s">
        <v>9</v>
      </c>
      <c r="S4" s="19"/>
    </row>
    <row r="5" spans="1:25" s="18" customFormat="1" ht="11.25" x14ac:dyDescent="0.2">
      <c r="F5" s="19"/>
      <c r="G5" s="19"/>
      <c r="I5" s="16"/>
      <c r="K5" s="20"/>
      <c r="N5" s="20"/>
      <c r="P5" s="19"/>
      <c r="R5" s="19"/>
      <c r="S5" s="19"/>
    </row>
    <row r="6" spans="1:25" ht="11.25" customHeight="1" x14ac:dyDescent="0.2">
      <c r="A6" s="11" t="s">
        <v>10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 t="s">
        <v>11</v>
      </c>
      <c r="R6" s="11"/>
      <c r="S6" s="11"/>
      <c r="T6" s="11"/>
      <c r="U6" s="11"/>
      <c r="V6" s="10" t="s">
        <v>12</v>
      </c>
      <c r="W6" s="10" t="s">
        <v>13</v>
      </c>
      <c r="X6" s="10" t="s">
        <v>14</v>
      </c>
    </row>
    <row r="7" spans="1:25" ht="11.25" customHeight="1" x14ac:dyDescent="0.2">
      <c r="A7" s="9" t="s">
        <v>15</v>
      </c>
      <c r="B7" s="9" t="s">
        <v>16</v>
      </c>
      <c r="C7" s="26"/>
      <c r="D7" s="10" t="s">
        <v>17</v>
      </c>
      <c r="E7" s="10"/>
      <c r="F7" s="10"/>
      <c r="G7" s="10"/>
      <c r="H7" s="8" t="s">
        <v>18</v>
      </c>
      <c r="I7" s="8"/>
      <c r="J7" s="10" t="s">
        <v>19</v>
      </c>
      <c r="K7" s="10"/>
      <c r="L7" s="10"/>
      <c r="M7" s="10"/>
      <c r="N7" s="10"/>
      <c r="O7" s="10" t="s">
        <v>20</v>
      </c>
      <c r="P7" s="10"/>
      <c r="Q7" s="7" t="s">
        <v>21</v>
      </c>
      <c r="R7" s="6" t="s">
        <v>22</v>
      </c>
      <c r="S7" s="6" t="s">
        <v>23</v>
      </c>
      <c r="T7" s="5" t="s">
        <v>24</v>
      </c>
      <c r="U7" s="5" t="s">
        <v>25</v>
      </c>
      <c r="V7" s="10"/>
      <c r="W7" s="10"/>
      <c r="X7" s="10"/>
    </row>
    <row r="8" spans="1:25" ht="22.5" x14ac:dyDescent="0.2">
      <c r="A8" s="9"/>
      <c r="B8" s="9"/>
      <c r="C8" s="26"/>
      <c r="D8" s="25" t="s">
        <v>26</v>
      </c>
      <c r="E8" s="25" t="s">
        <v>27</v>
      </c>
      <c r="F8" s="30" t="s">
        <v>28</v>
      </c>
      <c r="G8" s="30" t="s">
        <v>29</v>
      </c>
      <c r="H8" s="27" t="s">
        <v>30</v>
      </c>
      <c r="I8" s="27" t="s">
        <v>31</v>
      </c>
      <c r="J8" s="25" t="s">
        <v>26</v>
      </c>
      <c r="K8" s="31" t="s">
        <v>32</v>
      </c>
      <c r="L8" s="25" t="s">
        <v>33</v>
      </c>
      <c r="M8" s="25" t="s">
        <v>34</v>
      </c>
      <c r="N8" s="31" t="s">
        <v>35</v>
      </c>
      <c r="O8" s="25" t="s">
        <v>36</v>
      </c>
      <c r="P8" s="30" t="s">
        <v>37</v>
      </c>
      <c r="Q8" s="7"/>
      <c r="R8" s="6"/>
      <c r="S8" s="6"/>
      <c r="T8" s="5"/>
      <c r="U8" s="5"/>
      <c r="V8" s="10"/>
      <c r="W8" s="10"/>
      <c r="X8" s="10"/>
    </row>
    <row r="9" spans="1:25" x14ac:dyDescent="0.2">
      <c r="A9" s="24"/>
      <c r="B9" s="24"/>
      <c r="C9" s="24"/>
      <c r="D9" s="24"/>
      <c r="E9" s="24"/>
      <c r="F9" s="32"/>
      <c r="G9" s="32"/>
      <c r="H9" s="24"/>
      <c r="I9" s="33"/>
      <c r="J9" s="24"/>
      <c r="K9" s="34"/>
      <c r="L9" s="24"/>
      <c r="M9" s="24"/>
      <c r="N9" s="34"/>
      <c r="O9" s="24"/>
      <c r="P9" s="32"/>
      <c r="Q9" s="24"/>
      <c r="R9" s="28"/>
      <c r="S9" s="28"/>
      <c r="T9" s="29"/>
      <c r="U9" s="29"/>
      <c r="V9" s="24"/>
      <c r="W9" s="24"/>
      <c r="X9" s="24"/>
    </row>
    <row r="10" spans="1:25" ht="33.75" x14ac:dyDescent="0.2">
      <c r="A10" s="35" t="s">
        <v>38</v>
      </c>
      <c r="B10" s="36" t="s">
        <v>39</v>
      </c>
      <c r="C10" s="37" t="s">
        <v>40</v>
      </c>
      <c r="D10" s="37"/>
      <c r="E10" s="37"/>
      <c r="F10" s="37"/>
      <c r="G10" s="37"/>
      <c r="H10" s="37" t="s">
        <v>41</v>
      </c>
      <c r="I10" s="36" t="s">
        <v>42</v>
      </c>
      <c r="J10" s="35" t="s">
        <v>43</v>
      </c>
      <c r="K10" s="35" t="s">
        <v>44</v>
      </c>
      <c r="L10" s="37" t="s">
        <v>45</v>
      </c>
      <c r="M10" s="37">
        <v>146600155.33000001</v>
      </c>
      <c r="N10" s="37">
        <v>42001</v>
      </c>
      <c r="O10" s="37">
        <v>1382</v>
      </c>
      <c r="P10" s="37">
        <v>36631309.829999998</v>
      </c>
      <c r="Q10" s="37"/>
      <c r="R10" s="37">
        <v>0</v>
      </c>
      <c r="S10" s="37">
        <v>0</v>
      </c>
      <c r="T10" s="37">
        <v>0</v>
      </c>
      <c r="U10" s="37">
        <v>0</v>
      </c>
      <c r="V10" s="37">
        <v>181224576.90000001</v>
      </c>
      <c r="W10" s="37">
        <v>16238410.27</v>
      </c>
      <c r="X10" s="35" t="s">
        <v>46</v>
      </c>
      <c r="Y10" s="38"/>
    </row>
    <row r="11" spans="1:25" ht="39" customHeight="1" x14ac:dyDescent="0.2">
      <c r="A11" s="29" t="s">
        <v>47</v>
      </c>
      <c r="B11" s="39" t="s">
        <v>48</v>
      </c>
      <c r="C11" s="40" t="s">
        <v>40</v>
      </c>
      <c r="D11" s="29" t="s">
        <v>49</v>
      </c>
      <c r="E11" s="29" t="s">
        <v>50</v>
      </c>
      <c r="F11" s="28">
        <v>76783829.849999994</v>
      </c>
      <c r="G11" s="28">
        <v>199031410.68000001</v>
      </c>
      <c r="H11" s="29" t="s">
        <v>51</v>
      </c>
      <c r="I11" s="41" t="s">
        <v>52</v>
      </c>
      <c r="J11" s="42" t="s">
        <v>53</v>
      </c>
      <c r="K11" s="43">
        <v>40792</v>
      </c>
      <c r="L11" s="29" t="s">
        <v>54</v>
      </c>
      <c r="M11" s="44">
        <v>275815240.54000002</v>
      </c>
      <c r="N11" s="43">
        <v>41511</v>
      </c>
      <c r="O11" s="45">
        <v>0</v>
      </c>
      <c r="P11" s="46">
        <v>3201000</v>
      </c>
      <c r="Q11" s="29"/>
      <c r="R11" s="47">
        <v>0</v>
      </c>
      <c r="S11" s="47">
        <v>0</v>
      </c>
      <c r="T11" s="47">
        <v>0</v>
      </c>
      <c r="U11" s="47">
        <v>0</v>
      </c>
      <c r="V11" s="47">
        <v>197055999.28</v>
      </c>
      <c r="W11" s="47">
        <v>0</v>
      </c>
      <c r="X11" s="29" t="s">
        <v>55</v>
      </c>
      <c r="Y11" s="38"/>
    </row>
    <row r="12" spans="1:25" ht="33.75" x14ac:dyDescent="0.2">
      <c r="A12" s="29" t="s">
        <v>56</v>
      </c>
      <c r="B12" s="39" t="s">
        <v>57</v>
      </c>
      <c r="C12" s="40"/>
      <c r="D12" s="29"/>
      <c r="E12" s="29"/>
      <c r="F12" s="28"/>
      <c r="G12" s="28"/>
      <c r="H12" s="29"/>
      <c r="I12" s="41" t="s">
        <v>58</v>
      </c>
      <c r="J12" s="42" t="s">
        <v>59</v>
      </c>
      <c r="K12" s="43">
        <v>40780</v>
      </c>
      <c r="L12" s="29" t="s">
        <v>60</v>
      </c>
      <c r="M12" s="44">
        <v>3645492.72</v>
      </c>
      <c r="N12" s="43">
        <v>41972</v>
      </c>
      <c r="O12" s="45">
        <v>961</v>
      </c>
      <c r="P12" s="46">
        <v>7018090.3499999996</v>
      </c>
      <c r="Q12" s="29"/>
      <c r="R12" s="47">
        <v>0</v>
      </c>
      <c r="S12" s="47">
        <v>0</v>
      </c>
      <c r="T12" s="47">
        <v>0</v>
      </c>
      <c r="U12" s="47">
        <v>0</v>
      </c>
      <c r="V12" s="47">
        <v>10552835.91</v>
      </c>
      <c r="W12" s="47">
        <v>507947.8</v>
      </c>
      <c r="X12" s="29" t="s">
        <v>61</v>
      </c>
      <c r="Y12" s="38"/>
    </row>
    <row r="13" spans="1:25" ht="86.25" customHeight="1" x14ac:dyDescent="0.2">
      <c r="A13" s="29" t="s">
        <v>62</v>
      </c>
      <c r="B13" s="39" t="s">
        <v>63</v>
      </c>
      <c r="C13" s="40" t="s">
        <v>64</v>
      </c>
      <c r="D13" s="29"/>
      <c r="E13" s="29"/>
      <c r="F13" s="28"/>
      <c r="G13" s="28"/>
      <c r="H13" s="29" t="s">
        <v>65</v>
      </c>
      <c r="I13" s="41" t="s">
        <v>66</v>
      </c>
      <c r="J13" s="42" t="s">
        <v>67</v>
      </c>
      <c r="K13" s="43">
        <v>41372</v>
      </c>
      <c r="L13" s="29" t="s">
        <v>68</v>
      </c>
      <c r="M13" s="44">
        <v>4481782.68</v>
      </c>
      <c r="N13" s="43">
        <v>43281</v>
      </c>
      <c r="O13" s="45">
        <v>1552</v>
      </c>
      <c r="P13" s="46">
        <v>709766.42</v>
      </c>
      <c r="Q13" s="29"/>
      <c r="R13" s="47">
        <v>0</v>
      </c>
      <c r="S13" s="47">
        <v>0</v>
      </c>
      <c r="T13" s="47">
        <v>0</v>
      </c>
      <c r="U13" s="47">
        <v>0</v>
      </c>
      <c r="V13" s="47">
        <v>5227331.1500000004</v>
      </c>
      <c r="W13" s="47">
        <v>85782.05</v>
      </c>
      <c r="X13" s="29" t="s">
        <v>55</v>
      </c>
      <c r="Y13" s="38"/>
    </row>
    <row r="14" spans="1:25" ht="45" x14ac:dyDescent="0.2">
      <c r="A14" s="29" t="s">
        <v>69</v>
      </c>
      <c r="B14" s="48" t="s">
        <v>70</v>
      </c>
      <c r="C14" s="40" t="s">
        <v>40</v>
      </c>
      <c r="D14" s="29" t="s">
        <v>71</v>
      </c>
      <c r="E14" s="29" t="s">
        <v>72</v>
      </c>
      <c r="F14" s="28" t="s">
        <v>73</v>
      </c>
      <c r="G14" s="28" t="s">
        <v>74</v>
      </c>
      <c r="H14" s="29" t="s">
        <v>75</v>
      </c>
      <c r="I14" s="49" t="s">
        <v>76</v>
      </c>
      <c r="J14" s="42" t="s">
        <v>77</v>
      </c>
      <c r="K14" s="43">
        <v>41626</v>
      </c>
      <c r="L14" s="29" t="s">
        <v>78</v>
      </c>
      <c r="M14" s="44">
        <v>88450976.370000005</v>
      </c>
      <c r="N14" s="43">
        <v>43035</v>
      </c>
      <c r="O14" s="45">
        <v>720</v>
      </c>
      <c r="P14" s="46">
        <v>419180.28922721499</v>
      </c>
      <c r="Q14" s="29"/>
      <c r="R14" s="47">
        <v>0</v>
      </c>
      <c r="S14" s="47">
        <v>0</v>
      </c>
      <c r="T14" s="47">
        <v>0</v>
      </c>
      <c r="U14" s="47">
        <v>0</v>
      </c>
      <c r="V14" s="50">
        <v>84936926.379999995</v>
      </c>
      <c r="W14" s="50">
        <v>4769577.8499999996</v>
      </c>
      <c r="X14" s="51" t="s">
        <v>55</v>
      </c>
      <c r="Y14" s="38"/>
    </row>
    <row r="15" spans="1:25" ht="33" customHeight="1" x14ac:dyDescent="0.2">
      <c r="A15" s="29" t="s">
        <v>79</v>
      </c>
      <c r="B15" s="48" t="s">
        <v>80</v>
      </c>
      <c r="C15" s="40" t="s">
        <v>40</v>
      </c>
      <c r="D15" s="29"/>
      <c r="E15" s="29"/>
      <c r="F15" s="28"/>
      <c r="G15" s="28"/>
      <c r="H15" s="29" t="s">
        <v>81</v>
      </c>
      <c r="I15" s="49" t="s">
        <v>82</v>
      </c>
      <c r="J15" s="42" t="s">
        <v>83</v>
      </c>
      <c r="K15" s="43">
        <v>42300</v>
      </c>
      <c r="L15" s="29" t="s">
        <v>84</v>
      </c>
      <c r="M15" s="44">
        <v>12385166.99</v>
      </c>
      <c r="N15" s="43">
        <v>43116</v>
      </c>
      <c r="O15" s="45">
        <v>450</v>
      </c>
      <c r="P15" s="46">
        <v>2000265.36</v>
      </c>
      <c r="Q15" s="29"/>
      <c r="R15" s="52">
        <v>0</v>
      </c>
      <c r="S15" s="52">
        <v>0</v>
      </c>
      <c r="T15" s="52">
        <v>0</v>
      </c>
      <c r="U15" s="47">
        <v>40406.589999999997</v>
      </c>
      <c r="V15" s="47">
        <v>12563168.32</v>
      </c>
      <c r="W15" s="47">
        <v>653880.02</v>
      </c>
      <c r="X15" s="51" t="s">
        <v>55</v>
      </c>
      <c r="Y15" s="38"/>
    </row>
    <row r="16" spans="1:25" ht="45" x14ac:dyDescent="0.2">
      <c r="A16" s="29" t="s">
        <v>85</v>
      </c>
      <c r="B16" s="53" t="s">
        <v>86</v>
      </c>
      <c r="C16" s="54" t="s">
        <v>64</v>
      </c>
      <c r="D16" s="29"/>
      <c r="E16" s="29"/>
      <c r="F16" s="28"/>
      <c r="G16" s="28"/>
      <c r="H16" s="29" t="s">
        <v>87</v>
      </c>
      <c r="I16" s="55" t="s">
        <v>88</v>
      </c>
      <c r="J16" s="42" t="s">
        <v>89</v>
      </c>
      <c r="K16" s="43">
        <v>42487</v>
      </c>
      <c r="L16" s="29" t="s">
        <v>84</v>
      </c>
      <c r="M16" s="56">
        <v>2562698.0099999998</v>
      </c>
      <c r="N16" s="43">
        <v>44312</v>
      </c>
      <c r="O16" s="57">
        <v>1461</v>
      </c>
      <c r="P16" s="46">
        <v>638579.38</v>
      </c>
      <c r="Q16" s="58"/>
      <c r="R16" s="52">
        <f>229930.63+230653.66+229435.72+240682.82+132547.65+144688.52+250523.31+230446.26+371812.35+289263.96+237630.89+276497.99+247083.36</f>
        <v>3111197.1199999996</v>
      </c>
      <c r="S16" s="52">
        <v>491394.3</v>
      </c>
      <c r="T16" s="52">
        <f>1063250.48+2047946.64</f>
        <v>3111197.12</v>
      </c>
      <c r="U16" s="52">
        <v>491394.3</v>
      </c>
      <c r="V16" s="52">
        <v>13800945.529999999</v>
      </c>
      <c r="W16" s="52">
        <f>24770.16+125162.09+224357.54+345422.17+315921.76</f>
        <v>1035633.72</v>
      </c>
      <c r="X16" s="59" t="s">
        <v>90</v>
      </c>
      <c r="Y16" s="60"/>
    </row>
    <row r="17" spans="1:25" ht="33.75" x14ac:dyDescent="0.2">
      <c r="A17" s="29" t="s">
        <v>91</v>
      </c>
      <c r="B17" s="48" t="s">
        <v>92</v>
      </c>
      <c r="C17" s="40" t="s">
        <v>40</v>
      </c>
      <c r="D17" s="29"/>
      <c r="E17" s="29"/>
      <c r="F17" s="28"/>
      <c r="G17" s="28"/>
      <c r="H17" s="29" t="s">
        <v>93</v>
      </c>
      <c r="I17" s="49" t="s">
        <v>94</v>
      </c>
      <c r="J17" s="42" t="s">
        <v>95</v>
      </c>
      <c r="K17" s="43">
        <v>42947</v>
      </c>
      <c r="L17" s="29" t="s">
        <v>96</v>
      </c>
      <c r="M17" s="44">
        <v>1998785.26</v>
      </c>
      <c r="N17" s="43">
        <v>43940</v>
      </c>
      <c r="O17" s="45">
        <v>751</v>
      </c>
      <c r="P17" s="46">
        <v>492249.8</v>
      </c>
      <c r="Q17" s="29"/>
      <c r="R17" s="47">
        <v>833930.49</v>
      </c>
      <c r="S17" s="47">
        <v>69524.5</v>
      </c>
      <c r="T17" s="47">
        <v>833930.49</v>
      </c>
      <c r="U17" s="47">
        <v>0</v>
      </c>
      <c r="V17" s="47">
        <v>2490989.64</v>
      </c>
      <c r="W17" s="47">
        <v>131965.72</v>
      </c>
      <c r="X17" s="51" t="s">
        <v>55</v>
      </c>
      <c r="Y17" s="38"/>
    </row>
    <row r="18" spans="1:25" ht="33.75" x14ac:dyDescent="0.2">
      <c r="A18" s="29" t="s">
        <v>97</v>
      </c>
      <c r="B18" s="48" t="s">
        <v>98</v>
      </c>
      <c r="C18" s="40" t="s">
        <v>40</v>
      </c>
      <c r="D18" s="29"/>
      <c r="E18" s="29"/>
      <c r="F18" s="28"/>
      <c r="G18" s="28"/>
      <c r="H18" s="29" t="s">
        <v>99</v>
      </c>
      <c r="I18" s="49" t="s">
        <v>100</v>
      </c>
      <c r="J18" s="42" t="s">
        <v>101</v>
      </c>
      <c r="K18" s="43">
        <v>42970</v>
      </c>
      <c r="L18" s="29" t="s">
        <v>102</v>
      </c>
      <c r="M18" s="44">
        <v>33365029.390000001</v>
      </c>
      <c r="N18" s="43">
        <v>43829</v>
      </c>
      <c r="O18" s="45">
        <v>679</v>
      </c>
      <c r="P18" s="46">
        <v>0</v>
      </c>
      <c r="Q18" s="29"/>
      <c r="R18" s="47">
        <v>0</v>
      </c>
      <c r="S18" s="47">
        <v>0</v>
      </c>
      <c r="T18" s="47">
        <v>0</v>
      </c>
      <c r="U18" s="47">
        <v>0</v>
      </c>
      <c r="V18" s="47">
        <v>27248843.73</v>
      </c>
      <c r="W18" s="47">
        <v>768449.59</v>
      </c>
      <c r="X18" s="51" t="s">
        <v>55</v>
      </c>
      <c r="Y18" s="38"/>
    </row>
    <row r="19" spans="1:25" ht="33.75" x14ac:dyDescent="0.2">
      <c r="A19" s="29" t="s">
        <v>103</v>
      </c>
      <c r="B19" s="53" t="s">
        <v>104</v>
      </c>
      <c r="C19" s="54" t="s">
        <v>64</v>
      </c>
      <c r="D19" s="29"/>
      <c r="E19" s="29"/>
      <c r="F19" s="28"/>
      <c r="G19" s="28"/>
      <c r="H19" s="29" t="s">
        <v>105</v>
      </c>
      <c r="I19" s="55" t="s">
        <v>106</v>
      </c>
      <c r="J19" s="42" t="s">
        <v>107</v>
      </c>
      <c r="K19" s="43">
        <v>43007</v>
      </c>
      <c r="L19" s="29" t="s">
        <v>108</v>
      </c>
      <c r="M19" s="56">
        <v>2116559.34</v>
      </c>
      <c r="N19" s="43">
        <v>43829</v>
      </c>
      <c r="O19" s="57">
        <v>613</v>
      </c>
      <c r="P19" s="46">
        <v>3172829.95</v>
      </c>
      <c r="Q19" s="29"/>
      <c r="R19" s="47">
        <v>0</v>
      </c>
      <c r="S19" s="47">
        <v>0</v>
      </c>
      <c r="T19" s="47">
        <v>235804.14</v>
      </c>
      <c r="U19" s="47">
        <v>98087.57</v>
      </c>
      <c r="V19" s="47">
        <v>5216349.82</v>
      </c>
      <c r="W19" s="47">
        <v>98087.57</v>
      </c>
      <c r="X19" s="59" t="s">
        <v>55</v>
      </c>
      <c r="Y19" s="60"/>
    </row>
    <row r="20" spans="1:25" ht="21.75" customHeight="1" x14ac:dyDescent="0.2">
      <c r="A20" s="29" t="s">
        <v>109</v>
      </c>
      <c r="B20" s="48" t="s">
        <v>110</v>
      </c>
      <c r="C20" s="40" t="s">
        <v>40</v>
      </c>
      <c r="D20" s="29"/>
      <c r="E20" s="29"/>
      <c r="F20" s="28"/>
      <c r="G20" s="28"/>
      <c r="H20" s="29" t="s">
        <v>111</v>
      </c>
      <c r="I20" s="49" t="s">
        <v>112</v>
      </c>
      <c r="J20" s="42" t="s">
        <v>113</v>
      </c>
      <c r="K20" s="43">
        <v>43033</v>
      </c>
      <c r="L20" s="29" t="s">
        <v>102</v>
      </c>
      <c r="M20" s="44">
        <v>1295551.6499999999</v>
      </c>
      <c r="N20" s="43">
        <v>43584</v>
      </c>
      <c r="O20" s="45">
        <v>372</v>
      </c>
      <c r="P20" s="46">
        <v>227652.01</v>
      </c>
      <c r="Q20" s="29"/>
      <c r="R20" s="47">
        <v>0</v>
      </c>
      <c r="S20" s="47">
        <v>0</v>
      </c>
      <c r="T20" s="47">
        <v>0</v>
      </c>
      <c r="U20" s="47">
        <v>0</v>
      </c>
      <c r="V20" s="47">
        <v>1484095.72</v>
      </c>
      <c r="W20" s="47">
        <v>23717.72</v>
      </c>
      <c r="X20" s="51" t="s">
        <v>55</v>
      </c>
      <c r="Y20" s="38"/>
    </row>
    <row r="21" spans="1:25" ht="33.75" x14ac:dyDescent="0.2">
      <c r="A21" s="29" t="s">
        <v>114</v>
      </c>
      <c r="B21" s="48" t="s">
        <v>115</v>
      </c>
      <c r="C21" s="40" t="s">
        <v>40</v>
      </c>
      <c r="D21" s="29"/>
      <c r="E21" s="29"/>
      <c r="F21" s="28"/>
      <c r="G21" s="28"/>
      <c r="H21" s="29" t="s">
        <v>116</v>
      </c>
      <c r="I21" s="49" t="s">
        <v>117</v>
      </c>
      <c r="J21" s="42" t="s">
        <v>118</v>
      </c>
      <c r="K21" s="43">
        <v>43053</v>
      </c>
      <c r="L21" s="29" t="s">
        <v>60</v>
      </c>
      <c r="M21" s="44">
        <v>686406.04</v>
      </c>
      <c r="N21" s="43">
        <v>43657</v>
      </c>
      <c r="O21" s="45">
        <v>360</v>
      </c>
      <c r="P21" s="46">
        <v>25512.37</v>
      </c>
      <c r="Q21" s="29"/>
      <c r="R21" s="47">
        <v>0</v>
      </c>
      <c r="S21" s="47">
        <v>0</v>
      </c>
      <c r="T21" s="47">
        <v>0</v>
      </c>
      <c r="U21" s="47">
        <v>0</v>
      </c>
      <c r="V21" s="47">
        <v>688248.22</v>
      </c>
      <c r="W21" s="47">
        <v>27254.62</v>
      </c>
      <c r="X21" s="51" t="s">
        <v>55</v>
      </c>
      <c r="Y21" s="38"/>
    </row>
    <row r="22" spans="1:25" ht="56.25" x14ac:dyDescent="0.2">
      <c r="A22" s="29" t="s">
        <v>119</v>
      </c>
      <c r="B22" s="48" t="s">
        <v>120</v>
      </c>
      <c r="C22" s="40" t="s">
        <v>64</v>
      </c>
      <c r="D22" s="29"/>
      <c r="E22" s="29"/>
      <c r="F22" s="28"/>
      <c r="G22" s="28"/>
      <c r="H22" s="29" t="s">
        <v>121</v>
      </c>
      <c r="I22" s="49" t="s">
        <v>122</v>
      </c>
      <c r="J22" s="42" t="s">
        <v>123</v>
      </c>
      <c r="K22" s="43">
        <v>43087</v>
      </c>
      <c r="L22" s="29" t="s">
        <v>84</v>
      </c>
      <c r="M22" s="44">
        <v>4541583.97</v>
      </c>
      <c r="N22" s="43">
        <v>43816</v>
      </c>
      <c r="O22" s="45">
        <v>365</v>
      </c>
      <c r="P22" s="46">
        <v>1134908.25</v>
      </c>
      <c r="Q22" s="29"/>
      <c r="R22" s="47">
        <v>0</v>
      </c>
      <c r="S22" s="47">
        <v>0</v>
      </c>
      <c r="T22" s="47">
        <v>468643.4</v>
      </c>
      <c r="U22" s="47">
        <v>0</v>
      </c>
      <c r="V22" s="47">
        <f>2824096.18+4717403.26</f>
        <v>7541499.4399999995</v>
      </c>
      <c r="W22" s="47">
        <v>0</v>
      </c>
      <c r="X22" s="51" t="s">
        <v>55</v>
      </c>
      <c r="Y22" s="38"/>
    </row>
    <row r="23" spans="1:25" ht="21.75" customHeight="1" x14ac:dyDescent="0.2">
      <c r="A23" s="29" t="s">
        <v>124</v>
      </c>
      <c r="B23" s="48" t="s">
        <v>125</v>
      </c>
      <c r="C23" s="40" t="s">
        <v>40</v>
      </c>
      <c r="D23" s="29"/>
      <c r="E23" s="29"/>
      <c r="F23" s="28"/>
      <c r="G23" s="28"/>
      <c r="H23" s="29" t="s">
        <v>126</v>
      </c>
      <c r="I23" s="49" t="s">
        <v>127</v>
      </c>
      <c r="J23" s="42" t="s">
        <v>128</v>
      </c>
      <c r="K23" s="43">
        <v>43096</v>
      </c>
      <c r="L23" s="29" t="s">
        <v>60</v>
      </c>
      <c r="M23" s="61">
        <v>1247073.26</v>
      </c>
      <c r="N23" s="43">
        <v>43785</v>
      </c>
      <c r="O23" s="45">
        <v>450</v>
      </c>
      <c r="P23" s="46">
        <v>0</v>
      </c>
      <c r="Q23" s="29"/>
      <c r="R23" s="47">
        <v>0</v>
      </c>
      <c r="S23" s="47">
        <v>0</v>
      </c>
      <c r="T23" s="47">
        <v>0</v>
      </c>
      <c r="U23" s="47">
        <v>0</v>
      </c>
      <c r="V23" s="47">
        <v>1166782.71</v>
      </c>
      <c r="W23" s="47">
        <v>0</v>
      </c>
      <c r="X23" s="51" t="s">
        <v>55</v>
      </c>
      <c r="Y23" s="38"/>
    </row>
    <row r="24" spans="1:25" ht="35.25" customHeight="1" x14ac:dyDescent="0.2">
      <c r="A24" s="29" t="s">
        <v>129</v>
      </c>
      <c r="B24" s="48" t="s">
        <v>130</v>
      </c>
      <c r="C24" s="40" t="s">
        <v>40</v>
      </c>
      <c r="D24" s="29"/>
      <c r="E24" s="29"/>
      <c r="F24" s="28"/>
      <c r="G24" s="28"/>
      <c r="H24" s="29" t="s">
        <v>131</v>
      </c>
      <c r="I24" s="49" t="s">
        <v>132</v>
      </c>
      <c r="J24" s="42" t="s">
        <v>133</v>
      </c>
      <c r="K24" s="43">
        <v>43173</v>
      </c>
      <c r="L24" s="29" t="s">
        <v>108</v>
      </c>
      <c r="M24" s="44">
        <v>1991782.91</v>
      </c>
      <c r="N24" s="43">
        <v>43622</v>
      </c>
      <c r="O24" s="45">
        <v>240</v>
      </c>
      <c r="P24" s="46">
        <v>187277.92</v>
      </c>
      <c r="Q24" s="29"/>
      <c r="R24" s="47">
        <v>0</v>
      </c>
      <c r="S24" s="47">
        <v>0</v>
      </c>
      <c r="T24" s="47">
        <v>0</v>
      </c>
      <c r="U24" s="47">
        <v>37683.440000000002</v>
      </c>
      <c r="V24" s="47">
        <v>2045150.72</v>
      </c>
      <c r="W24" s="47">
        <v>37683.440000000002</v>
      </c>
      <c r="X24" s="51" t="s">
        <v>55</v>
      </c>
    </row>
    <row r="25" spans="1:25" ht="36" customHeight="1" x14ac:dyDescent="0.2">
      <c r="A25" s="29" t="s">
        <v>134</v>
      </c>
      <c r="B25" s="48" t="s">
        <v>135</v>
      </c>
      <c r="C25" s="40" t="s">
        <v>40</v>
      </c>
      <c r="D25" s="29"/>
      <c r="E25" s="29"/>
      <c r="F25" s="28"/>
      <c r="G25" s="28"/>
      <c r="H25" s="29" t="s">
        <v>126</v>
      </c>
      <c r="I25" s="49" t="s">
        <v>136</v>
      </c>
      <c r="J25" s="42" t="s">
        <v>137</v>
      </c>
      <c r="K25" s="43">
        <v>43404</v>
      </c>
      <c r="L25" s="29" t="s">
        <v>68</v>
      </c>
      <c r="M25" s="44">
        <v>1841250.56</v>
      </c>
      <c r="N25" s="43">
        <v>44033</v>
      </c>
      <c r="O25" s="45">
        <v>270</v>
      </c>
      <c r="P25" s="46">
        <v>184165.49</v>
      </c>
      <c r="Q25" s="29"/>
      <c r="R25" s="47">
        <v>327500.46000000002</v>
      </c>
      <c r="S25" s="47">
        <v>0</v>
      </c>
      <c r="T25" s="47">
        <v>498988.25</v>
      </c>
      <c r="U25" s="47">
        <v>0</v>
      </c>
      <c r="V25" s="47">
        <v>1998411.93</v>
      </c>
      <c r="W25" s="47">
        <v>0</v>
      </c>
      <c r="X25" s="51" t="s">
        <v>55</v>
      </c>
    </row>
    <row r="26" spans="1:25" ht="45.75" customHeight="1" x14ac:dyDescent="0.2">
      <c r="A26" s="29" t="s">
        <v>138</v>
      </c>
      <c r="B26" s="48" t="s">
        <v>139</v>
      </c>
      <c r="C26" s="40" t="s">
        <v>40</v>
      </c>
      <c r="D26" s="29"/>
      <c r="E26" s="29"/>
      <c r="F26" s="28"/>
      <c r="G26" s="28"/>
      <c r="H26" s="29" t="s">
        <v>140</v>
      </c>
      <c r="I26" s="49" t="s">
        <v>141</v>
      </c>
      <c r="J26" s="42" t="s">
        <v>142</v>
      </c>
      <c r="K26" s="43">
        <v>43178</v>
      </c>
      <c r="L26" s="29" t="s">
        <v>108</v>
      </c>
      <c r="M26" s="44">
        <v>1037861.99</v>
      </c>
      <c r="N26" s="43">
        <v>43650</v>
      </c>
      <c r="O26" s="45">
        <v>263</v>
      </c>
      <c r="P26" s="46">
        <v>0</v>
      </c>
      <c r="Q26" s="29"/>
      <c r="R26" s="47">
        <v>0</v>
      </c>
      <c r="S26" s="47">
        <v>0</v>
      </c>
      <c r="T26" s="47">
        <v>0</v>
      </c>
      <c r="U26" s="47">
        <v>0</v>
      </c>
      <c r="V26" s="47">
        <v>1037861.97</v>
      </c>
      <c r="W26" s="47">
        <v>0</v>
      </c>
      <c r="X26" s="51" t="s">
        <v>55</v>
      </c>
    </row>
    <row r="27" spans="1:25" ht="49.5" customHeight="1" x14ac:dyDescent="0.2">
      <c r="A27" s="29" t="s">
        <v>143</v>
      </c>
      <c r="B27" s="48" t="s">
        <v>144</v>
      </c>
      <c r="C27" s="40"/>
      <c r="D27" s="29"/>
      <c r="E27" s="29"/>
      <c r="F27" s="28"/>
      <c r="G27" s="28"/>
      <c r="H27" s="29"/>
      <c r="I27" s="49" t="s">
        <v>145</v>
      </c>
      <c r="J27" s="42" t="s">
        <v>146</v>
      </c>
      <c r="K27" s="43">
        <v>43581</v>
      </c>
      <c r="L27" s="29" t="s">
        <v>147</v>
      </c>
      <c r="M27" s="44">
        <v>135999.98000000001</v>
      </c>
      <c r="N27" s="43">
        <v>43700</v>
      </c>
      <c r="O27" s="45">
        <v>0</v>
      </c>
      <c r="P27" s="46">
        <v>0</v>
      </c>
      <c r="Q27" s="29"/>
      <c r="R27" s="47">
        <v>0</v>
      </c>
      <c r="S27" s="47">
        <v>0</v>
      </c>
      <c r="T27" s="47">
        <v>0</v>
      </c>
      <c r="U27" s="47">
        <v>0</v>
      </c>
      <c r="V27" s="47">
        <v>133823.29999999999</v>
      </c>
      <c r="W27" s="47">
        <v>0</v>
      </c>
      <c r="X27" s="51" t="s">
        <v>55</v>
      </c>
    </row>
    <row r="28" spans="1:25" ht="36" customHeight="1" x14ac:dyDescent="0.2">
      <c r="A28" s="29" t="s">
        <v>148</v>
      </c>
      <c r="B28" s="48" t="s">
        <v>149</v>
      </c>
      <c r="C28" s="40"/>
      <c r="D28" s="29"/>
      <c r="E28" s="29"/>
      <c r="F28" s="28"/>
      <c r="G28" s="28"/>
      <c r="H28" s="29"/>
      <c r="I28" s="49" t="s">
        <v>150</v>
      </c>
      <c r="J28" s="42" t="s">
        <v>151</v>
      </c>
      <c r="K28" s="43">
        <v>43593</v>
      </c>
      <c r="L28" s="29" t="s">
        <v>147</v>
      </c>
      <c r="M28" s="44">
        <v>597000</v>
      </c>
      <c r="N28" s="43">
        <v>44052</v>
      </c>
      <c r="O28" s="45">
        <v>340</v>
      </c>
      <c r="P28" s="46">
        <v>0</v>
      </c>
      <c r="Q28" s="29"/>
      <c r="R28" s="47">
        <v>279260.37</v>
      </c>
      <c r="S28" s="47">
        <v>0</v>
      </c>
      <c r="T28" s="47">
        <v>319653.89</v>
      </c>
      <c r="U28" s="47">
        <v>0</v>
      </c>
      <c r="V28" s="47">
        <v>387337.57</v>
      </c>
      <c r="W28" s="47">
        <v>0</v>
      </c>
      <c r="X28" s="51" t="s">
        <v>55</v>
      </c>
    </row>
    <row r="29" spans="1:25" ht="36" customHeight="1" x14ac:dyDescent="0.2">
      <c r="A29" s="29" t="s">
        <v>152</v>
      </c>
      <c r="B29" s="48" t="s">
        <v>153</v>
      </c>
      <c r="C29" s="40"/>
      <c r="D29" s="29"/>
      <c r="E29" s="29"/>
      <c r="F29" s="28"/>
      <c r="G29" s="28"/>
      <c r="H29" s="29"/>
      <c r="I29" s="49" t="s">
        <v>154</v>
      </c>
      <c r="J29" s="42" t="s">
        <v>155</v>
      </c>
      <c r="K29" s="43">
        <v>43648</v>
      </c>
      <c r="L29" s="29" t="s">
        <v>156</v>
      </c>
      <c r="M29" s="44">
        <v>388399.99</v>
      </c>
      <c r="N29" s="43">
        <v>44063</v>
      </c>
      <c r="O29" s="45">
        <v>266</v>
      </c>
      <c r="P29" s="46">
        <v>96318.66</v>
      </c>
      <c r="Q29" s="29"/>
      <c r="R29" s="47">
        <v>305455.05</v>
      </c>
      <c r="S29" s="47">
        <v>0</v>
      </c>
      <c r="T29" s="47">
        <v>334162.14</v>
      </c>
      <c r="U29" s="47">
        <v>0</v>
      </c>
      <c r="V29" s="47">
        <v>395963.62</v>
      </c>
      <c r="W29" s="47">
        <v>0</v>
      </c>
      <c r="X29" s="51" t="s">
        <v>55</v>
      </c>
    </row>
    <row r="30" spans="1:25" ht="36" customHeight="1" x14ac:dyDescent="0.2">
      <c r="A30" s="29" t="s">
        <v>157</v>
      </c>
      <c r="B30" s="48" t="s">
        <v>158</v>
      </c>
      <c r="C30" s="40"/>
      <c r="D30" s="29"/>
      <c r="E30" s="29"/>
      <c r="F30" s="28"/>
      <c r="G30" s="28"/>
      <c r="H30" s="29"/>
      <c r="I30" s="49" t="s">
        <v>159</v>
      </c>
      <c r="J30" s="42" t="s">
        <v>160</v>
      </c>
      <c r="K30" s="43">
        <v>43665</v>
      </c>
      <c r="L30" s="29" t="s">
        <v>102</v>
      </c>
      <c r="M30" s="44">
        <v>530000</v>
      </c>
      <c r="N30" s="43">
        <v>43976</v>
      </c>
      <c r="O30" s="45">
        <v>132</v>
      </c>
      <c r="P30" s="46">
        <v>199888.29</v>
      </c>
      <c r="Q30" s="29"/>
      <c r="R30" s="47">
        <v>390755.08</v>
      </c>
      <c r="S30" s="47">
        <v>0</v>
      </c>
      <c r="T30" s="47">
        <v>390755.08</v>
      </c>
      <c r="U30" s="47">
        <v>0</v>
      </c>
      <c r="V30" s="47">
        <v>719399</v>
      </c>
      <c r="W30" s="47">
        <v>0</v>
      </c>
      <c r="X30" s="51" t="s">
        <v>55</v>
      </c>
    </row>
    <row r="31" spans="1:25" ht="36" customHeight="1" x14ac:dyDescent="0.2">
      <c r="A31" s="29" t="s">
        <v>161</v>
      </c>
      <c r="B31" s="48" t="s">
        <v>162</v>
      </c>
      <c r="C31" s="40"/>
      <c r="D31" s="29"/>
      <c r="E31" s="29"/>
      <c r="F31" s="28"/>
      <c r="G31" s="28"/>
      <c r="H31" s="29"/>
      <c r="I31" s="49" t="s">
        <v>163</v>
      </c>
      <c r="J31" s="42" t="s">
        <v>164</v>
      </c>
      <c r="K31" s="43">
        <v>43697</v>
      </c>
      <c r="L31" s="29" t="s">
        <v>108</v>
      </c>
      <c r="M31" s="44">
        <v>458999.94</v>
      </c>
      <c r="N31" s="43">
        <v>43912</v>
      </c>
      <c r="O31" s="45">
        <v>0</v>
      </c>
      <c r="P31" s="46">
        <v>0</v>
      </c>
      <c r="Q31" s="29"/>
      <c r="R31" s="47">
        <v>0</v>
      </c>
      <c r="S31" s="47">
        <v>0</v>
      </c>
      <c r="T31" s="47">
        <v>6172.47</v>
      </c>
      <c r="U31" s="47">
        <v>0</v>
      </c>
      <c r="V31" s="47">
        <v>458996.2</v>
      </c>
      <c r="W31" s="47">
        <v>0</v>
      </c>
      <c r="X31" s="51" t="s">
        <v>55</v>
      </c>
    </row>
    <row r="32" spans="1:25" ht="36" customHeight="1" x14ac:dyDescent="0.2">
      <c r="A32" s="29" t="s">
        <v>165</v>
      </c>
      <c r="B32" s="48" t="s">
        <v>166</v>
      </c>
      <c r="C32" s="40"/>
      <c r="D32" s="29"/>
      <c r="E32" s="29"/>
      <c r="F32" s="28"/>
      <c r="G32" s="28"/>
      <c r="H32" s="29"/>
      <c r="I32" s="49" t="s">
        <v>167</v>
      </c>
      <c r="J32" s="42" t="s">
        <v>168</v>
      </c>
      <c r="K32" s="43">
        <v>43752</v>
      </c>
      <c r="L32" s="29" t="s">
        <v>169</v>
      </c>
      <c r="M32" s="44">
        <v>3200000</v>
      </c>
      <c r="N32" s="43">
        <v>44509</v>
      </c>
      <c r="O32" s="45">
        <v>300</v>
      </c>
      <c r="P32" s="46">
        <v>593554.81000000006</v>
      </c>
      <c r="Q32" s="29"/>
      <c r="R32" s="47">
        <f>78197.37+170407.5+62990.66+121457.64+265177.62+122028.78+100042.8+201923.19+545943.83+78517.87+38240.26</f>
        <v>1784927.5200000003</v>
      </c>
      <c r="S32" s="47">
        <v>0</v>
      </c>
      <c r="T32" s="47">
        <f>78197.37+170407.5+62990.66+121457.64+265177.62+122028.78+100042.8+201923.19+545943.83+78517.87+38240.26</f>
        <v>1784927.5200000003</v>
      </c>
      <c r="U32" s="47">
        <v>0</v>
      </c>
      <c r="V32" s="47">
        <v>1873365.14</v>
      </c>
      <c r="W32" s="47">
        <v>0</v>
      </c>
      <c r="X32" s="51" t="s">
        <v>90</v>
      </c>
    </row>
    <row r="33" spans="1:24" ht="47.25" customHeight="1" x14ac:dyDescent="0.2">
      <c r="A33" s="29" t="s">
        <v>170</v>
      </c>
      <c r="B33" s="48" t="s">
        <v>171</v>
      </c>
      <c r="C33" s="40"/>
      <c r="D33" s="29"/>
      <c r="E33" s="29"/>
      <c r="F33" s="28"/>
      <c r="G33" s="28"/>
      <c r="H33" s="29"/>
      <c r="I33" s="49" t="s">
        <v>88</v>
      </c>
      <c r="J33" s="42" t="s">
        <v>172</v>
      </c>
      <c r="K33" s="43">
        <v>43752</v>
      </c>
      <c r="L33" s="29" t="s">
        <v>169</v>
      </c>
      <c r="M33" s="44">
        <v>2490000</v>
      </c>
      <c r="N33" s="43">
        <v>44574</v>
      </c>
      <c r="O33" s="45">
        <v>365</v>
      </c>
      <c r="P33" s="46">
        <v>481947.77</v>
      </c>
      <c r="Q33" s="29"/>
      <c r="R33" s="47">
        <v>1155252.73</v>
      </c>
      <c r="S33" s="47">
        <v>0</v>
      </c>
      <c r="T33" s="47">
        <v>1067212.05</v>
      </c>
      <c r="U33" s="47">
        <v>0</v>
      </c>
      <c r="V33" s="47">
        <v>1658379.99</v>
      </c>
      <c r="W33" s="47">
        <v>0</v>
      </c>
      <c r="X33" s="51" t="s">
        <v>90</v>
      </c>
    </row>
    <row r="34" spans="1:24" ht="47.25" customHeight="1" x14ac:dyDescent="0.2">
      <c r="A34" s="29" t="s">
        <v>173</v>
      </c>
      <c r="B34" s="48" t="s">
        <v>174</v>
      </c>
      <c r="C34" s="40"/>
      <c r="D34" s="29"/>
      <c r="E34" s="29"/>
      <c r="F34" s="28"/>
      <c r="G34" s="28"/>
      <c r="H34" s="29"/>
      <c r="I34" s="49" t="s">
        <v>175</v>
      </c>
      <c r="J34" s="42" t="s">
        <v>176</v>
      </c>
      <c r="K34" s="43">
        <v>44026</v>
      </c>
      <c r="L34" s="29" t="s">
        <v>60</v>
      </c>
      <c r="M34" s="44">
        <v>97066.73</v>
      </c>
      <c r="N34" s="43" t="s">
        <v>177</v>
      </c>
      <c r="O34" s="45">
        <v>0</v>
      </c>
      <c r="P34" s="46">
        <v>0</v>
      </c>
      <c r="Q34" s="29"/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51" t="s">
        <v>90</v>
      </c>
    </row>
    <row r="35" spans="1:24" ht="84.75" customHeight="1" x14ac:dyDescent="0.2">
      <c r="A35" s="29" t="s">
        <v>178</v>
      </c>
      <c r="B35" s="48" t="s">
        <v>179</v>
      </c>
      <c r="C35" s="40"/>
      <c r="D35" s="29"/>
      <c r="E35" s="29"/>
      <c r="F35" s="28"/>
      <c r="G35" s="28"/>
      <c r="H35" s="29"/>
      <c r="I35" s="49" t="s">
        <v>180</v>
      </c>
      <c r="J35" s="42" t="s">
        <v>181</v>
      </c>
      <c r="K35" s="43">
        <v>44084</v>
      </c>
      <c r="L35" s="29" t="s">
        <v>156</v>
      </c>
      <c r="M35" s="44">
        <v>2680000</v>
      </c>
      <c r="N35" s="43" t="s">
        <v>177</v>
      </c>
      <c r="O35" s="45">
        <v>0</v>
      </c>
      <c r="P35" s="46">
        <v>0</v>
      </c>
      <c r="Q35" s="29"/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51" t="s">
        <v>90</v>
      </c>
    </row>
    <row r="36" spans="1:24" ht="42" customHeight="1" x14ac:dyDescent="0.2">
      <c r="A36" s="29" t="s">
        <v>182</v>
      </c>
      <c r="B36" s="48" t="s">
        <v>183</v>
      </c>
      <c r="C36" s="40"/>
      <c r="D36" s="29"/>
      <c r="E36" s="29"/>
      <c r="F36" s="28"/>
      <c r="G36" s="28"/>
      <c r="H36" s="29"/>
      <c r="I36" s="49" t="s">
        <v>184</v>
      </c>
      <c r="J36" s="42" t="s">
        <v>185</v>
      </c>
      <c r="K36" s="43">
        <v>43768</v>
      </c>
      <c r="L36" s="29" t="s">
        <v>108</v>
      </c>
      <c r="M36" s="44">
        <v>354999.22</v>
      </c>
      <c r="N36" s="43">
        <v>44109</v>
      </c>
      <c r="O36" s="45">
        <v>120</v>
      </c>
      <c r="P36" s="46">
        <v>74527.509999999995</v>
      </c>
      <c r="Q36" s="29"/>
      <c r="R36" s="47">
        <f>56848.93+23667.35+88017.63+78797.78</f>
        <v>247331.69</v>
      </c>
      <c r="S36" s="47">
        <v>0</v>
      </c>
      <c r="T36" s="47">
        <v>247331.69</v>
      </c>
      <c r="U36" s="47">
        <v>0</v>
      </c>
      <c r="V36" s="47">
        <v>422242.32</v>
      </c>
      <c r="W36" s="47">
        <v>0</v>
      </c>
      <c r="X36" s="51" t="s">
        <v>90</v>
      </c>
    </row>
    <row r="37" spans="1:24" ht="42" customHeight="1" x14ac:dyDescent="0.2">
      <c r="A37" s="29" t="s">
        <v>186</v>
      </c>
      <c r="B37" s="48" t="s">
        <v>187</v>
      </c>
      <c r="C37" s="40"/>
      <c r="D37" s="29"/>
      <c r="E37" s="29"/>
      <c r="F37" s="28"/>
      <c r="G37" s="28"/>
      <c r="H37" s="29"/>
      <c r="I37" s="49" t="s">
        <v>188</v>
      </c>
      <c r="J37" s="42" t="s">
        <v>189</v>
      </c>
      <c r="K37" s="43">
        <v>43823</v>
      </c>
      <c r="L37" s="29" t="s">
        <v>190</v>
      </c>
      <c r="M37" s="44">
        <v>76564.19</v>
      </c>
      <c r="N37" s="43">
        <v>43912</v>
      </c>
      <c r="O37" s="45">
        <v>0</v>
      </c>
      <c r="P37" s="46">
        <v>0</v>
      </c>
      <c r="Q37" s="29"/>
      <c r="R37" s="47">
        <v>76564.19</v>
      </c>
      <c r="S37" s="47">
        <v>0</v>
      </c>
      <c r="T37" s="47">
        <v>76564.19</v>
      </c>
      <c r="U37" s="47">
        <v>0</v>
      </c>
      <c r="V37" s="47">
        <v>76564.19</v>
      </c>
      <c r="W37" s="47">
        <v>0</v>
      </c>
      <c r="X37" s="51" t="s">
        <v>55</v>
      </c>
    </row>
    <row r="38" spans="1:24" ht="42" customHeight="1" x14ac:dyDescent="0.2">
      <c r="A38" s="29" t="s">
        <v>191</v>
      </c>
      <c r="B38" s="48" t="s">
        <v>192</v>
      </c>
      <c r="C38" s="40"/>
      <c r="D38" s="29"/>
      <c r="E38" s="29"/>
      <c r="F38" s="28"/>
      <c r="G38" s="28"/>
      <c r="H38" s="29"/>
      <c r="I38" s="49" t="s">
        <v>193</v>
      </c>
      <c r="J38" s="42" t="s">
        <v>194</v>
      </c>
      <c r="K38" s="43">
        <v>43825</v>
      </c>
      <c r="L38" s="29" t="s">
        <v>102</v>
      </c>
      <c r="M38" s="44">
        <v>226599.99</v>
      </c>
      <c r="N38" s="43">
        <v>44031</v>
      </c>
      <c r="O38" s="45">
        <v>0</v>
      </c>
      <c r="P38" s="46">
        <v>0</v>
      </c>
      <c r="Q38" s="29"/>
      <c r="R38" s="47">
        <v>226599.99</v>
      </c>
      <c r="S38" s="47">
        <v>0</v>
      </c>
      <c r="T38" s="47">
        <v>226599.99</v>
      </c>
      <c r="U38" s="47">
        <v>0</v>
      </c>
      <c r="V38" s="47">
        <v>226599.99</v>
      </c>
      <c r="W38" s="47">
        <v>0</v>
      </c>
      <c r="X38" s="51" t="s">
        <v>55</v>
      </c>
    </row>
    <row r="39" spans="1:24" ht="72.75" customHeight="1" x14ac:dyDescent="0.2">
      <c r="A39" s="29" t="s">
        <v>195</v>
      </c>
      <c r="B39" s="48" t="s">
        <v>196</v>
      </c>
      <c r="C39" s="40"/>
      <c r="D39" s="29"/>
      <c r="E39" s="29"/>
      <c r="F39" s="28"/>
      <c r="G39" s="28"/>
      <c r="H39" s="29"/>
      <c r="I39" s="49" t="s">
        <v>197</v>
      </c>
      <c r="J39" s="42" t="s">
        <v>198</v>
      </c>
      <c r="K39" s="43">
        <v>43797</v>
      </c>
      <c r="L39" s="29" t="s">
        <v>68</v>
      </c>
      <c r="M39" s="44">
        <v>2250000</v>
      </c>
      <c r="N39" s="43">
        <v>44328</v>
      </c>
      <c r="O39" s="45">
        <v>150</v>
      </c>
      <c r="P39" s="46">
        <v>473397.9</v>
      </c>
      <c r="Q39" s="29"/>
      <c r="R39" s="47">
        <v>1556273.52</v>
      </c>
      <c r="S39" s="47">
        <v>0</v>
      </c>
      <c r="T39" s="47">
        <v>1556273.52</v>
      </c>
      <c r="U39" s="47">
        <v>0</v>
      </c>
      <c r="V39" s="47">
        <v>1556273.52</v>
      </c>
      <c r="W39" s="47">
        <v>0</v>
      </c>
      <c r="X39" s="51" t="s">
        <v>90</v>
      </c>
    </row>
    <row r="40" spans="1:24" ht="72.75" customHeight="1" x14ac:dyDescent="0.2">
      <c r="A40" s="29" t="s">
        <v>182</v>
      </c>
      <c r="B40" s="48" t="s">
        <v>199</v>
      </c>
      <c r="C40" s="40"/>
      <c r="D40" s="29"/>
      <c r="E40" s="29"/>
      <c r="F40" s="28"/>
      <c r="G40" s="28"/>
      <c r="H40" s="29"/>
      <c r="I40" s="49" t="s">
        <v>200</v>
      </c>
      <c r="J40" s="42" t="s">
        <v>201</v>
      </c>
      <c r="K40" s="43">
        <v>43889</v>
      </c>
      <c r="L40" s="29" t="s">
        <v>169</v>
      </c>
      <c r="M40" s="44">
        <v>4819000</v>
      </c>
      <c r="N40" s="43">
        <v>44338</v>
      </c>
      <c r="O40" s="45">
        <v>0</v>
      </c>
      <c r="P40" s="46">
        <v>1091675.49</v>
      </c>
      <c r="Q40" s="29"/>
      <c r="R40" s="47">
        <v>3543987.53</v>
      </c>
      <c r="S40" s="47">
        <v>0</v>
      </c>
      <c r="T40" s="47">
        <v>3543987.53</v>
      </c>
      <c r="U40" s="47">
        <v>0</v>
      </c>
      <c r="V40" s="47">
        <v>3543987.53</v>
      </c>
      <c r="W40" s="47">
        <v>0</v>
      </c>
      <c r="X40" s="51" t="s">
        <v>90</v>
      </c>
    </row>
    <row r="41" spans="1:24" ht="72.75" customHeight="1" x14ac:dyDescent="0.2">
      <c r="A41" s="29" t="s">
        <v>202</v>
      </c>
      <c r="B41" s="48" t="s">
        <v>203</v>
      </c>
      <c r="C41" s="40"/>
      <c r="D41" s="29"/>
      <c r="E41" s="29"/>
      <c r="F41" s="28"/>
      <c r="G41" s="28"/>
      <c r="H41" s="29"/>
      <c r="I41" s="49" t="s">
        <v>175</v>
      </c>
      <c r="J41" s="42" t="s">
        <v>204</v>
      </c>
      <c r="K41" s="43">
        <v>43845</v>
      </c>
      <c r="L41" s="29" t="s">
        <v>60</v>
      </c>
      <c r="M41" s="44">
        <v>97066.6</v>
      </c>
      <c r="N41" s="43">
        <v>44093</v>
      </c>
      <c r="O41" s="45">
        <v>0</v>
      </c>
      <c r="P41" s="46">
        <v>0</v>
      </c>
      <c r="Q41" s="29"/>
      <c r="R41" s="47">
        <v>97066.47</v>
      </c>
      <c r="S41" s="47">
        <v>0</v>
      </c>
      <c r="T41" s="47">
        <v>97066.47</v>
      </c>
      <c r="U41" s="47">
        <v>0</v>
      </c>
      <c r="V41" s="47">
        <v>97066.47</v>
      </c>
      <c r="W41" s="47">
        <v>0</v>
      </c>
      <c r="X41" s="51" t="s">
        <v>55</v>
      </c>
    </row>
    <row r="42" spans="1:24" ht="72.75" customHeight="1" x14ac:dyDescent="0.2">
      <c r="A42" s="29" t="s">
        <v>205</v>
      </c>
      <c r="B42" s="48" t="s">
        <v>206</v>
      </c>
      <c r="C42" s="40"/>
      <c r="D42" s="29"/>
      <c r="E42" s="29"/>
      <c r="F42" s="28"/>
      <c r="G42" s="28"/>
      <c r="H42" s="29"/>
      <c r="I42" s="49" t="s">
        <v>207</v>
      </c>
      <c r="J42" s="42" t="s">
        <v>208</v>
      </c>
      <c r="K42" s="43">
        <v>42488</v>
      </c>
      <c r="L42" s="29" t="s">
        <v>102</v>
      </c>
      <c r="M42" s="44">
        <v>10920</v>
      </c>
      <c r="N42" s="43">
        <v>44118</v>
      </c>
      <c r="O42" s="45">
        <v>1451</v>
      </c>
      <c r="P42" s="46">
        <v>0</v>
      </c>
      <c r="Q42" s="29"/>
      <c r="R42" s="47">
        <v>3640</v>
      </c>
      <c r="S42" s="47">
        <v>0</v>
      </c>
      <c r="T42" s="47">
        <v>0</v>
      </c>
      <c r="U42" s="47">
        <v>0</v>
      </c>
      <c r="V42" s="47">
        <v>78260</v>
      </c>
      <c r="W42" s="47">
        <v>0</v>
      </c>
      <c r="X42" s="51" t="s">
        <v>90</v>
      </c>
    </row>
    <row r="43" spans="1:24" ht="72.75" customHeight="1" x14ac:dyDescent="0.2">
      <c r="A43" s="29" t="s">
        <v>209</v>
      </c>
      <c r="B43" s="48" t="s">
        <v>210</v>
      </c>
      <c r="C43" s="40"/>
      <c r="D43" s="29"/>
      <c r="E43" s="29"/>
      <c r="F43" s="28"/>
      <c r="G43" s="28"/>
      <c r="H43" s="29"/>
      <c r="I43" s="49" t="s">
        <v>211</v>
      </c>
      <c r="J43" s="42" t="s">
        <v>212</v>
      </c>
      <c r="K43" s="43">
        <v>42607</v>
      </c>
      <c r="L43" s="29" t="s">
        <v>84</v>
      </c>
      <c r="M43" s="44">
        <v>91700</v>
      </c>
      <c r="N43" s="43">
        <v>44433</v>
      </c>
      <c r="O43" s="45">
        <v>1462</v>
      </c>
      <c r="P43" s="46">
        <v>0</v>
      </c>
      <c r="Q43" s="29"/>
      <c r="R43" s="47">
        <f>84058.26+7641.66</f>
        <v>91699.92</v>
      </c>
      <c r="S43" s="47">
        <v>0</v>
      </c>
      <c r="T43" s="47">
        <v>99341.58</v>
      </c>
      <c r="U43" s="47">
        <v>0</v>
      </c>
      <c r="V43" s="47">
        <f>87114.92+90426.31+91466.2+91954.64+24198.59</f>
        <v>385160.66000000003</v>
      </c>
      <c r="W43" s="47">
        <v>0</v>
      </c>
      <c r="X43" s="51" t="s">
        <v>90</v>
      </c>
    </row>
    <row r="44" spans="1:24" ht="72.75" customHeight="1" x14ac:dyDescent="0.2">
      <c r="A44" s="29" t="s">
        <v>213</v>
      </c>
      <c r="B44" s="48" t="s">
        <v>214</v>
      </c>
      <c r="C44" s="40"/>
      <c r="D44" s="29"/>
      <c r="E44" s="29"/>
      <c r="F44" s="28"/>
      <c r="G44" s="28"/>
      <c r="H44" s="29"/>
      <c r="I44" s="49" t="s">
        <v>215</v>
      </c>
      <c r="J44" s="42" t="s">
        <v>216</v>
      </c>
      <c r="K44" s="43">
        <v>42752</v>
      </c>
      <c r="L44" s="29" t="s">
        <v>84</v>
      </c>
      <c r="M44" s="44">
        <v>118666.56</v>
      </c>
      <c r="N44" s="43">
        <v>44578</v>
      </c>
      <c r="O44" s="45">
        <v>1461</v>
      </c>
      <c r="P44" s="46">
        <v>0</v>
      </c>
      <c r="Q44" s="29"/>
      <c r="R44" s="47">
        <v>118666.56</v>
      </c>
      <c r="S44" s="47">
        <v>0</v>
      </c>
      <c r="T44" s="47">
        <v>128555.44</v>
      </c>
      <c r="U44" s="47">
        <v>0</v>
      </c>
      <c r="V44" s="47">
        <v>375777.44</v>
      </c>
      <c r="W44" s="47">
        <v>0</v>
      </c>
      <c r="X44" s="51" t="s">
        <v>90</v>
      </c>
    </row>
    <row r="45" spans="1:24" ht="72.75" customHeight="1" x14ac:dyDescent="0.2">
      <c r="A45" s="29" t="s">
        <v>217</v>
      </c>
      <c r="B45" s="53" t="s">
        <v>218</v>
      </c>
      <c r="C45" s="54"/>
      <c r="D45" s="29"/>
      <c r="E45" s="29"/>
      <c r="F45" s="28"/>
      <c r="G45" s="28"/>
      <c r="H45" s="29"/>
      <c r="I45" s="55" t="s">
        <v>219</v>
      </c>
      <c r="J45" s="42" t="s">
        <v>220</v>
      </c>
      <c r="K45" s="43">
        <v>43046</v>
      </c>
      <c r="L45" s="29" t="s">
        <v>84</v>
      </c>
      <c r="M45" s="56">
        <v>154587</v>
      </c>
      <c r="N45" s="43">
        <v>44507</v>
      </c>
      <c r="O45" s="57">
        <v>1097</v>
      </c>
      <c r="P45" s="46">
        <v>0</v>
      </c>
      <c r="Q45" s="29"/>
      <c r="R45" s="52">
        <v>148161.85999999999</v>
      </c>
      <c r="S45" s="52">
        <v>0</v>
      </c>
      <c r="T45" s="52">
        <v>188569.64</v>
      </c>
      <c r="U45" s="52">
        <v>0</v>
      </c>
      <c r="V45" s="52">
        <f>154587+131998.74+148161.86+26938.52</f>
        <v>461686.12</v>
      </c>
      <c r="W45" s="52">
        <v>0</v>
      </c>
      <c r="X45" s="59" t="s">
        <v>90</v>
      </c>
    </row>
    <row r="46" spans="1:24" ht="65.25" customHeight="1" x14ac:dyDescent="0.2">
      <c r="A46" s="29" t="s">
        <v>221</v>
      </c>
      <c r="B46" s="48" t="s">
        <v>222</v>
      </c>
      <c r="C46" s="40"/>
      <c r="D46" s="29"/>
      <c r="E46" s="29"/>
      <c r="F46" s="28"/>
      <c r="G46" s="28"/>
      <c r="H46" s="29"/>
      <c r="I46" s="49" t="s">
        <v>223</v>
      </c>
      <c r="J46" s="42" t="s">
        <v>224</v>
      </c>
      <c r="K46" s="43">
        <v>43452</v>
      </c>
      <c r="L46" s="29" t="s">
        <v>84</v>
      </c>
      <c r="M46" s="44">
        <v>59700</v>
      </c>
      <c r="N46" s="43">
        <v>44548</v>
      </c>
      <c r="O46" s="45">
        <v>732</v>
      </c>
      <c r="P46" s="46">
        <v>0</v>
      </c>
      <c r="Q46" s="29"/>
      <c r="R46" s="47">
        <f>54924+5373</f>
        <v>60297</v>
      </c>
      <c r="S46" s="47">
        <v>0</v>
      </c>
      <c r="T46" s="47">
        <v>64476</v>
      </c>
      <c r="U46" s="47">
        <v>0</v>
      </c>
      <c r="V46" s="47">
        <f>59700+59700</f>
        <v>119400</v>
      </c>
      <c r="W46" s="47">
        <v>0</v>
      </c>
      <c r="X46" s="51" t="s">
        <v>90</v>
      </c>
    </row>
    <row r="47" spans="1:24" ht="70.5" customHeight="1" x14ac:dyDescent="0.2">
      <c r="A47" s="29" t="s">
        <v>225</v>
      </c>
      <c r="B47" s="48" t="s">
        <v>226</v>
      </c>
      <c r="C47" s="40" t="s">
        <v>64</v>
      </c>
      <c r="D47" s="29"/>
      <c r="E47" s="29"/>
      <c r="F47" s="28"/>
      <c r="G47" s="28"/>
      <c r="H47" s="29" t="s">
        <v>227</v>
      </c>
      <c r="I47" s="49" t="s">
        <v>228</v>
      </c>
      <c r="J47" s="42" t="s">
        <v>229</v>
      </c>
      <c r="K47" s="43">
        <v>43983</v>
      </c>
      <c r="L47" s="29" t="s">
        <v>230</v>
      </c>
      <c r="M47" s="44">
        <v>1989000</v>
      </c>
      <c r="N47" s="43">
        <v>44340</v>
      </c>
      <c r="O47" s="45">
        <v>0</v>
      </c>
      <c r="P47" s="46">
        <v>196067.74</v>
      </c>
      <c r="Q47" s="29"/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51" t="s">
        <v>90</v>
      </c>
    </row>
    <row r="48" spans="1:24" ht="70.5" customHeight="1" x14ac:dyDescent="0.2">
      <c r="A48" s="29" t="s">
        <v>231</v>
      </c>
      <c r="B48" s="48" t="s">
        <v>232</v>
      </c>
      <c r="C48" s="40" t="s">
        <v>64</v>
      </c>
      <c r="D48" s="29"/>
      <c r="E48" s="29"/>
      <c r="F48" s="28"/>
      <c r="G48" s="28"/>
      <c r="H48" s="29" t="s">
        <v>227</v>
      </c>
      <c r="I48" s="49" t="s">
        <v>233</v>
      </c>
      <c r="J48" s="42" t="s">
        <v>234</v>
      </c>
      <c r="K48" s="43">
        <v>43900</v>
      </c>
      <c r="L48" s="29" t="s">
        <v>108</v>
      </c>
      <c r="M48" s="44">
        <v>237000</v>
      </c>
      <c r="N48" s="43">
        <v>44129</v>
      </c>
      <c r="O48" s="45">
        <v>0</v>
      </c>
      <c r="P48" s="46">
        <v>0</v>
      </c>
      <c r="Q48" s="29"/>
      <c r="R48" s="47">
        <v>156217.09</v>
      </c>
      <c r="S48" s="47">
        <v>0</v>
      </c>
      <c r="T48" s="47">
        <v>156217.09</v>
      </c>
      <c r="U48" s="47">
        <v>0</v>
      </c>
      <c r="V48" s="47">
        <v>156217.09</v>
      </c>
      <c r="W48" s="47">
        <v>0</v>
      </c>
      <c r="X48" s="51" t="s">
        <v>55</v>
      </c>
    </row>
    <row r="49" spans="1:25" ht="70.5" customHeight="1" x14ac:dyDescent="0.2">
      <c r="A49" s="29" t="s">
        <v>235</v>
      </c>
      <c r="B49" s="48" t="s">
        <v>236</v>
      </c>
      <c r="C49" s="40" t="s">
        <v>64</v>
      </c>
      <c r="D49" s="29"/>
      <c r="E49" s="29"/>
      <c r="F49" s="28"/>
      <c r="G49" s="28"/>
      <c r="H49" s="29" t="s">
        <v>227</v>
      </c>
      <c r="I49" s="49" t="s">
        <v>237</v>
      </c>
      <c r="J49" s="42" t="s">
        <v>238</v>
      </c>
      <c r="K49" s="43">
        <v>43910</v>
      </c>
      <c r="L49" s="29" t="s">
        <v>190</v>
      </c>
      <c r="M49" s="44">
        <v>35000</v>
      </c>
      <c r="N49" s="43">
        <v>44161</v>
      </c>
      <c r="O49" s="45">
        <v>150</v>
      </c>
      <c r="P49" s="46">
        <v>0</v>
      </c>
      <c r="Q49" s="29"/>
      <c r="R49" s="47">
        <v>35000</v>
      </c>
      <c r="S49" s="47">
        <v>0</v>
      </c>
      <c r="T49" s="47">
        <v>35000</v>
      </c>
      <c r="U49" s="47">
        <v>0</v>
      </c>
      <c r="V49" s="47">
        <v>35000</v>
      </c>
      <c r="W49" s="47">
        <v>0</v>
      </c>
      <c r="X49" s="51" t="s">
        <v>90</v>
      </c>
    </row>
    <row r="50" spans="1:25" ht="70.5" customHeight="1" x14ac:dyDescent="0.2">
      <c r="A50" s="29" t="s">
        <v>239</v>
      </c>
      <c r="B50" s="48" t="s">
        <v>240</v>
      </c>
      <c r="C50" s="40" t="s">
        <v>64</v>
      </c>
      <c r="D50" s="29"/>
      <c r="E50" s="29"/>
      <c r="F50" s="28"/>
      <c r="G50" s="28"/>
      <c r="H50" s="29" t="s">
        <v>227</v>
      </c>
      <c r="I50" s="49" t="s">
        <v>241</v>
      </c>
      <c r="J50" s="42" t="s">
        <v>242</v>
      </c>
      <c r="K50" s="43">
        <v>43930</v>
      </c>
      <c r="L50" s="29" t="s">
        <v>190</v>
      </c>
      <c r="M50" s="44">
        <v>141999.99</v>
      </c>
      <c r="N50" s="43">
        <v>44079</v>
      </c>
      <c r="O50" s="45">
        <v>60</v>
      </c>
      <c r="P50" s="46">
        <v>0</v>
      </c>
      <c r="Q50" s="29"/>
      <c r="R50" s="47">
        <v>140429.69</v>
      </c>
      <c r="S50" s="47">
        <v>0</v>
      </c>
      <c r="T50" s="47">
        <v>140429.69</v>
      </c>
      <c r="U50" s="47">
        <v>0</v>
      </c>
      <c r="V50" s="47">
        <v>140429.69</v>
      </c>
      <c r="W50" s="47">
        <v>0</v>
      </c>
      <c r="X50" s="51" t="s">
        <v>55</v>
      </c>
    </row>
    <row r="51" spans="1:25" ht="70.5" customHeight="1" x14ac:dyDescent="0.2">
      <c r="A51" s="29" t="s">
        <v>243</v>
      </c>
      <c r="B51" s="48" t="s">
        <v>244</v>
      </c>
      <c r="C51" s="40" t="s">
        <v>64</v>
      </c>
      <c r="D51" s="29"/>
      <c r="E51" s="29"/>
      <c r="F51" s="28"/>
      <c r="G51" s="28"/>
      <c r="H51" s="29" t="s">
        <v>227</v>
      </c>
      <c r="I51" s="49" t="s">
        <v>245</v>
      </c>
      <c r="J51" s="42" t="s">
        <v>246</v>
      </c>
      <c r="K51" s="43">
        <v>43951</v>
      </c>
      <c r="L51" s="29" t="s">
        <v>102</v>
      </c>
      <c r="M51" s="44">
        <v>198737.8</v>
      </c>
      <c r="N51" s="43">
        <v>44245</v>
      </c>
      <c r="O51" s="45">
        <v>90</v>
      </c>
      <c r="P51" s="46">
        <v>40020.47</v>
      </c>
      <c r="Q51" s="29"/>
      <c r="R51" s="47">
        <v>237192.78</v>
      </c>
      <c r="S51" s="47">
        <v>0</v>
      </c>
      <c r="T51" s="47">
        <v>237192.78</v>
      </c>
      <c r="U51" s="47">
        <v>0</v>
      </c>
      <c r="V51" s="47">
        <v>237192.78</v>
      </c>
      <c r="W51" s="47">
        <v>0</v>
      </c>
      <c r="X51" s="51" t="s">
        <v>90</v>
      </c>
    </row>
    <row r="52" spans="1:25" ht="70.5" customHeight="1" x14ac:dyDescent="0.2">
      <c r="A52" s="29" t="s">
        <v>247</v>
      </c>
      <c r="B52" s="48" t="s">
        <v>244</v>
      </c>
      <c r="C52" s="40" t="s">
        <v>64</v>
      </c>
      <c r="D52" s="29"/>
      <c r="E52" s="29"/>
      <c r="F52" s="28"/>
      <c r="G52" s="28"/>
      <c r="H52" s="29" t="s">
        <v>227</v>
      </c>
      <c r="I52" s="49" t="s">
        <v>248</v>
      </c>
      <c r="J52" s="42" t="s">
        <v>249</v>
      </c>
      <c r="K52" s="43">
        <v>43959</v>
      </c>
      <c r="L52" s="29" t="s">
        <v>230</v>
      </c>
      <c r="M52" s="44">
        <v>1779821.18</v>
      </c>
      <c r="N52" s="43">
        <v>44305</v>
      </c>
      <c r="O52" s="45">
        <v>60</v>
      </c>
      <c r="P52" s="46">
        <v>443854.22</v>
      </c>
      <c r="Q52" s="29"/>
      <c r="R52" s="47">
        <v>2076868.96</v>
      </c>
      <c r="S52" s="47">
        <v>0</v>
      </c>
      <c r="T52" s="47">
        <v>2076868.96</v>
      </c>
      <c r="U52" s="47">
        <v>0</v>
      </c>
      <c r="V52" s="47">
        <v>2076868.96</v>
      </c>
      <c r="W52" s="47">
        <v>0</v>
      </c>
      <c r="X52" s="51" t="s">
        <v>90</v>
      </c>
    </row>
    <row r="53" spans="1:25" ht="70.5" customHeight="1" x14ac:dyDescent="0.2">
      <c r="A53" s="29" t="s">
        <v>250</v>
      </c>
      <c r="B53" s="48" t="s">
        <v>251</v>
      </c>
      <c r="C53" s="40" t="s">
        <v>64</v>
      </c>
      <c r="D53" s="29"/>
      <c r="E53" s="29"/>
      <c r="F53" s="28"/>
      <c r="G53" s="28"/>
      <c r="H53" s="29" t="s">
        <v>227</v>
      </c>
      <c r="I53" s="49" t="s">
        <v>252</v>
      </c>
      <c r="J53" s="42" t="s">
        <v>253</v>
      </c>
      <c r="K53" s="43">
        <v>44008</v>
      </c>
      <c r="L53" s="29" t="s">
        <v>190</v>
      </c>
      <c r="M53" s="44">
        <v>64750.46</v>
      </c>
      <c r="N53" s="43">
        <v>44132</v>
      </c>
      <c r="O53" s="45">
        <v>0</v>
      </c>
      <c r="P53" s="46">
        <v>0</v>
      </c>
      <c r="Q53" s="29"/>
      <c r="R53" s="47">
        <v>64479.49</v>
      </c>
      <c r="S53" s="47">
        <v>0</v>
      </c>
      <c r="T53" s="47">
        <v>64479.49</v>
      </c>
      <c r="U53" s="47">
        <v>0</v>
      </c>
      <c r="V53" s="47">
        <v>64479.49</v>
      </c>
      <c r="W53" s="47">
        <v>0</v>
      </c>
      <c r="X53" s="51" t="s">
        <v>55</v>
      </c>
    </row>
    <row r="54" spans="1:25" ht="70.5" customHeight="1" x14ac:dyDescent="0.2">
      <c r="A54" s="29" t="s">
        <v>254</v>
      </c>
      <c r="B54" s="48" t="s">
        <v>255</v>
      </c>
      <c r="C54" s="40"/>
      <c r="D54" s="29"/>
      <c r="E54" s="29"/>
      <c r="F54" s="28"/>
      <c r="G54" s="28"/>
      <c r="H54" s="29"/>
      <c r="I54" s="49" t="s">
        <v>256</v>
      </c>
      <c r="J54" s="42" t="s">
        <v>257</v>
      </c>
      <c r="K54" s="43">
        <v>44104</v>
      </c>
      <c r="L54" s="29" t="s">
        <v>108</v>
      </c>
      <c r="M54" s="44">
        <v>699366.05</v>
      </c>
      <c r="N54" s="43">
        <v>44360</v>
      </c>
      <c r="O54" s="45">
        <v>0</v>
      </c>
      <c r="P54" s="46">
        <v>0</v>
      </c>
      <c r="Q54" s="29"/>
      <c r="R54" s="47">
        <v>378382.04</v>
      </c>
      <c r="S54" s="47">
        <v>0</v>
      </c>
      <c r="T54" s="47">
        <v>378382.04</v>
      </c>
      <c r="U54" s="47">
        <v>0</v>
      </c>
      <c r="V54" s="47">
        <v>378382.04</v>
      </c>
      <c r="W54" s="47">
        <v>0</v>
      </c>
      <c r="X54" s="51" t="s">
        <v>90</v>
      </c>
    </row>
    <row r="55" spans="1:25" ht="70.5" customHeight="1" x14ac:dyDescent="0.2">
      <c r="A55" s="29" t="s">
        <v>258</v>
      </c>
      <c r="B55" s="48" t="s">
        <v>259</v>
      </c>
      <c r="C55" s="40"/>
      <c r="D55" s="29"/>
      <c r="E55" s="29"/>
      <c r="F55" s="28"/>
      <c r="G55" s="28"/>
      <c r="H55" s="29"/>
      <c r="I55" s="49" t="s">
        <v>260</v>
      </c>
      <c r="J55" s="42" t="s">
        <v>261</v>
      </c>
      <c r="K55" s="43">
        <v>44105</v>
      </c>
      <c r="L55" s="29" t="s">
        <v>262</v>
      </c>
      <c r="M55" s="44">
        <v>20000000</v>
      </c>
      <c r="N55" s="43">
        <v>44562</v>
      </c>
      <c r="O55" s="45">
        <v>425</v>
      </c>
      <c r="P55" s="46">
        <v>735801</v>
      </c>
      <c r="Q55" s="29"/>
      <c r="R55" s="47">
        <v>2668253.15</v>
      </c>
      <c r="S55" s="47">
        <v>0</v>
      </c>
      <c r="T55" s="47">
        <v>2668253.15</v>
      </c>
      <c r="U55" s="47">
        <v>0</v>
      </c>
      <c r="V55" s="47">
        <v>2668253.15</v>
      </c>
      <c r="W55" s="47">
        <v>0</v>
      </c>
      <c r="X55" s="51" t="s">
        <v>90</v>
      </c>
    </row>
    <row r="56" spans="1:25" ht="59.25" customHeight="1" x14ac:dyDescent="0.2">
      <c r="A56" s="29" t="s">
        <v>263</v>
      </c>
      <c r="B56" s="48" t="s">
        <v>264</v>
      </c>
      <c r="C56" s="40" t="s">
        <v>64</v>
      </c>
      <c r="D56" s="29"/>
      <c r="E56" s="29"/>
      <c r="F56" s="28"/>
      <c r="G56" s="28"/>
      <c r="H56" s="29" t="s">
        <v>227</v>
      </c>
      <c r="I56" s="49" t="s">
        <v>265</v>
      </c>
      <c r="J56" s="42" t="s">
        <v>266</v>
      </c>
      <c r="K56" s="43">
        <v>43235</v>
      </c>
      <c r="L56" s="29" t="s">
        <v>267</v>
      </c>
      <c r="M56" s="44">
        <v>132644.03</v>
      </c>
      <c r="N56" s="43">
        <v>43594</v>
      </c>
      <c r="O56" s="45">
        <v>300</v>
      </c>
      <c r="P56" s="46">
        <v>31638.9</v>
      </c>
      <c r="Q56" s="29"/>
      <c r="R56" s="47">
        <v>0</v>
      </c>
      <c r="S56" s="47">
        <v>0</v>
      </c>
      <c r="T56" s="47">
        <v>0</v>
      </c>
      <c r="U56" s="47">
        <v>0</v>
      </c>
      <c r="V56" s="47">
        <v>164828.93</v>
      </c>
      <c r="W56" s="47">
        <v>0</v>
      </c>
      <c r="X56" s="51" t="s">
        <v>55</v>
      </c>
    </row>
    <row r="57" spans="1:25" ht="54" customHeight="1" x14ac:dyDescent="0.2">
      <c r="A57" s="29" t="s">
        <v>268</v>
      </c>
      <c r="B57" s="48" t="s">
        <v>269</v>
      </c>
      <c r="C57" s="40" t="s">
        <v>64</v>
      </c>
      <c r="D57" s="29"/>
      <c r="E57" s="29"/>
      <c r="F57" s="28"/>
      <c r="G57" s="28"/>
      <c r="H57" s="29" t="s">
        <v>270</v>
      </c>
      <c r="I57" s="49" t="s">
        <v>271</v>
      </c>
      <c r="J57" s="42" t="s">
        <v>272</v>
      </c>
      <c r="K57" s="43">
        <v>43325</v>
      </c>
      <c r="L57" s="29" t="s">
        <v>102</v>
      </c>
      <c r="M57" s="44">
        <v>112533.88</v>
      </c>
      <c r="N57" s="43">
        <v>44225</v>
      </c>
      <c r="O57" s="45">
        <v>721</v>
      </c>
      <c r="P57" s="46">
        <v>27481.38</v>
      </c>
      <c r="Q57" s="29"/>
      <c r="R57" s="47">
        <v>0</v>
      </c>
      <c r="S57" s="47">
        <v>0</v>
      </c>
      <c r="T57" s="47">
        <v>0</v>
      </c>
      <c r="U57" s="47">
        <v>0</v>
      </c>
      <c r="V57" s="47">
        <v>117508.48</v>
      </c>
      <c r="W57" s="47">
        <v>0</v>
      </c>
      <c r="X57" s="51" t="s">
        <v>90</v>
      </c>
    </row>
    <row r="58" spans="1:25" ht="36" customHeight="1" x14ac:dyDescent="0.2">
      <c r="A58" s="29" t="s">
        <v>273</v>
      </c>
      <c r="B58" s="48" t="s">
        <v>274</v>
      </c>
      <c r="C58" s="40" t="s">
        <v>64</v>
      </c>
      <c r="D58" s="29"/>
      <c r="E58" s="29"/>
      <c r="F58" s="28"/>
      <c r="G58" s="28"/>
      <c r="H58" s="29" t="s">
        <v>227</v>
      </c>
      <c r="I58" s="49" t="s">
        <v>275</v>
      </c>
      <c r="J58" s="42" t="s">
        <v>276</v>
      </c>
      <c r="K58" s="43">
        <v>43426</v>
      </c>
      <c r="L58" s="29" t="s">
        <v>277</v>
      </c>
      <c r="M58" s="44">
        <v>94400.29</v>
      </c>
      <c r="N58" s="43">
        <v>43575</v>
      </c>
      <c r="O58" s="45">
        <v>75</v>
      </c>
      <c r="P58" s="46">
        <v>0</v>
      </c>
      <c r="Q58" s="29"/>
      <c r="R58" s="47">
        <v>0</v>
      </c>
      <c r="S58" s="47">
        <v>0</v>
      </c>
      <c r="T58" s="47">
        <v>0</v>
      </c>
      <c r="U58" s="47">
        <v>0</v>
      </c>
      <c r="V58" s="47">
        <v>94400.29</v>
      </c>
      <c r="W58" s="47">
        <v>0</v>
      </c>
      <c r="X58" s="51" t="s">
        <v>55</v>
      </c>
    </row>
    <row r="59" spans="1:25" ht="42.75" customHeight="1" x14ac:dyDescent="0.2">
      <c r="A59" s="29" t="s">
        <v>278</v>
      </c>
      <c r="B59" s="48" t="s">
        <v>279</v>
      </c>
      <c r="C59" s="40" t="s">
        <v>64</v>
      </c>
      <c r="D59" s="29"/>
      <c r="E59" s="29"/>
      <c r="F59" s="28"/>
      <c r="G59" s="28"/>
      <c r="H59" s="29" t="s">
        <v>280</v>
      </c>
      <c r="I59" s="49" t="s">
        <v>281</v>
      </c>
      <c r="J59" s="42" t="s">
        <v>282</v>
      </c>
      <c r="K59" s="43">
        <v>43441</v>
      </c>
      <c r="L59" s="29" t="s">
        <v>147</v>
      </c>
      <c r="M59" s="44">
        <v>54924.87</v>
      </c>
      <c r="N59" s="43">
        <v>43610</v>
      </c>
      <c r="O59" s="45">
        <v>50</v>
      </c>
      <c r="P59" s="46">
        <v>6220.93</v>
      </c>
      <c r="Q59" s="29"/>
      <c r="R59" s="47">
        <v>0</v>
      </c>
      <c r="S59" s="47">
        <v>0</v>
      </c>
      <c r="T59" s="47">
        <v>0</v>
      </c>
      <c r="U59" s="47">
        <v>0</v>
      </c>
      <c r="V59" s="47">
        <v>61145.8</v>
      </c>
      <c r="W59" s="47">
        <v>0</v>
      </c>
      <c r="X59" s="51" t="s">
        <v>55</v>
      </c>
      <c r="Y59" s="38"/>
    </row>
    <row r="60" spans="1:25" ht="45.75" customHeight="1" x14ac:dyDescent="0.2">
      <c r="A60" s="29" t="s">
        <v>283</v>
      </c>
      <c r="B60" s="48" t="s">
        <v>284</v>
      </c>
      <c r="C60" s="40"/>
      <c r="D60" s="29"/>
      <c r="E60" s="29"/>
      <c r="F60" s="28"/>
      <c r="G60" s="28"/>
      <c r="H60" s="29"/>
      <c r="I60" s="49" t="s">
        <v>285</v>
      </c>
      <c r="J60" s="42" t="s">
        <v>286</v>
      </c>
      <c r="K60" s="43">
        <v>43563</v>
      </c>
      <c r="L60" s="29" t="s">
        <v>190</v>
      </c>
      <c r="M60" s="44">
        <v>21072.94</v>
      </c>
      <c r="N60" s="43">
        <v>43652</v>
      </c>
      <c r="O60" s="45">
        <v>0</v>
      </c>
      <c r="P60" s="46">
        <v>0</v>
      </c>
      <c r="Q60" s="29"/>
      <c r="R60" s="47">
        <v>0</v>
      </c>
      <c r="S60" s="47">
        <v>0</v>
      </c>
      <c r="T60" s="47">
        <v>0</v>
      </c>
      <c r="U60" s="47">
        <v>0</v>
      </c>
      <c r="V60" s="47">
        <v>21072.94</v>
      </c>
      <c r="W60" s="47">
        <v>0</v>
      </c>
      <c r="X60" s="51" t="s">
        <v>55</v>
      </c>
      <c r="Y60" s="38"/>
    </row>
    <row r="61" spans="1:25" ht="66.75" customHeight="1" x14ac:dyDescent="0.2">
      <c r="A61" s="29" t="s">
        <v>287</v>
      </c>
      <c r="B61" s="48" t="s">
        <v>288</v>
      </c>
      <c r="C61" s="40"/>
      <c r="D61" s="29"/>
      <c r="E61" s="29"/>
      <c r="F61" s="28"/>
      <c r="G61" s="28"/>
      <c r="H61" s="29"/>
      <c r="I61" s="49" t="s">
        <v>289</v>
      </c>
      <c r="J61" s="42" t="s">
        <v>290</v>
      </c>
      <c r="K61" s="43">
        <v>43684</v>
      </c>
      <c r="L61" s="29" t="s">
        <v>147</v>
      </c>
      <c r="M61" s="44">
        <v>91510</v>
      </c>
      <c r="N61" s="43">
        <v>43803</v>
      </c>
      <c r="O61" s="45">
        <v>0</v>
      </c>
      <c r="P61" s="46">
        <v>0</v>
      </c>
      <c r="Q61" s="29"/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51" t="s">
        <v>55</v>
      </c>
      <c r="Y61" s="38"/>
    </row>
    <row r="62" spans="1:25" ht="60" customHeight="1" x14ac:dyDescent="0.2">
      <c r="A62" s="29" t="s">
        <v>291</v>
      </c>
      <c r="B62" s="48" t="s">
        <v>292</v>
      </c>
      <c r="C62" s="40"/>
      <c r="D62" s="29"/>
      <c r="E62" s="29"/>
      <c r="F62" s="28"/>
      <c r="G62" s="28"/>
      <c r="H62" s="29"/>
      <c r="I62" s="49" t="s">
        <v>293</v>
      </c>
      <c r="J62" s="42" t="s">
        <v>294</v>
      </c>
      <c r="K62" s="43">
        <v>43683</v>
      </c>
      <c r="L62" s="29" t="s">
        <v>190</v>
      </c>
      <c r="M62" s="44">
        <v>11192.3</v>
      </c>
      <c r="N62" s="43">
        <v>43772</v>
      </c>
      <c r="O62" s="45">
        <v>0</v>
      </c>
      <c r="P62" s="46">
        <v>0</v>
      </c>
      <c r="Q62" s="29"/>
      <c r="R62" s="47">
        <v>0</v>
      </c>
      <c r="S62" s="47">
        <v>0</v>
      </c>
      <c r="T62" s="47">
        <v>0</v>
      </c>
      <c r="U62" s="47">
        <v>0</v>
      </c>
      <c r="V62" s="47">
        <v>11192.3</v>
      </c>
      <c r="W62" s="47">
        <v>0</v>
      </c>
      <c r="X62" s="51" t="s">
        <v>55</v>
      </c>
      <c r="Y62" s="38"/>
    </row>
    <row r="63" spans="1:25" ht="56.25" x14ac:dyDescent="0.2">
      <c r="A63" s="29" t="s">
        <v>295</v>
      </c>
      <c r="B63" s="49" t="s">
        <v>296</v>
      </c>
      <c r="C63" s="40"/>
      <c r="D63" s="29"/>
      <c r="E63" s="29"/>
      <c r="F63" s="28"/>
      <c r="G63" s="28"/>
      <c r="H63" s="29"/>
      <c r="I63" s="49" t="s">
        <v>297</v>
      </c>
      <c r="J63" s="42" t="s">
        <v>298</v>
      </c>
      <c r="K63" s="43">
        <v>43746</v>
      </c>
      <c r="L63" s="29" t="s">
        <v>147</v>
      </c>
      <c r="M63" s="44">
        <v>73273.77</v>
      </c>
      <c r="N63" s="43">
        <v>44324</v>
      </c>
      <c r="O63" s="45">
        <v>450</v>
      </c>
      <c r="P63" s="46">
        <v>0</v>
      </c>
      <c r="Q63" s="29"/>
      <c r="R63" s="47">
        <v>69610.070000000007</v>
      </c>
      <c r="S63" s="47">
        <v>0</v>
      </c>
      <c r="T63" s="47">
        <v>69610.070000000007</v>
      </c>
      <c r="U63" s="47">
        <v>0</v>
      </c>
      <c r="V63" s="47">
        <v>69610.070000000007</v>
      </c>
      <c r="W63" s="47">
        <v>0</v>
      </c>
      <c r="X63" s="51" t="s">
        <v>90</v>
      </c>
      <c r="Y63" s="38"/>
    </row>
    <row r="64" spans="1:25" ht="53.25" customHeight="1" x14ac:dyDescent="0.2">
      <c r="A64" s="29" t="s">
        <v>170</v>
      </c>
      <c r="B64" s="49" t="s">
        <v>299</v>
      </c>
      <c r="C64" s="40"/>
      <c r="D64" s="29"/>
      <c r="E64" s="29"/>
      <c r="F64" s="28"/>
      <c r="G64" s="28"/>
      <c r="H64" s="29"/>
      <c r="I64" s="49" t="s">
        <v>300</v>
      </c>
      <c r="J64" s="42" t="s">
        <v>301</v>
      </c>
      <c r="K64" s="43">
        <v>43763</v>
      </c>
      <c r="L64" s="29" t="s">
        <v>60</v>
      </c>
      <c r="M64" s="44">
        <v>620000</v>
      </c>
      <c r="N64" s="43">
        <v>44147</v>
      </c>
      <c r="O64" s="45">
        <v>120</v>
      </c>
      <c r="P64" s="46">
        <v>0</v>
      </c>
      <c r="Q64" s="29"/>
      <c r="R64" s="47">
        <v>496000</v>
      </c>
      <c r="S64" s="47">
        <v>0</v>
      </c>
      <c r="T64" s="47">
        <v>620000</v>
      </c>
      <c r="U64" s="47">
        <v>0</v>
      </c>
      <c r="V64" s="47">
        <v>620000</v>
      </c>
      <c r="W64" s="47">
        <v>0</v>
      </c>
      <c r="X64" s="51" t="s">
        <v>55</v>
      </c>
      <c r="Y64" s="38"/>
    </row>
    <row r="65" spans="1:25" ht="53.25" customHeight="1" x14ac:dyDescent="0.2">
      <c r="A65" s="29" t="s">
        <v>302</v>
      </c>
      <c r="B65" s="49" t="s">
        <v>303</v>
      </c>
      <c r="C65" s="40"/>
      <c r="D65" s="29"/>
      <c r="E65" s="29"/>
      <c r="F65" s="28"/>
      <c r="G65" s="28"/>
      <c r="H65" s="29"/>
      <c r="I65" s="49" t="s">
        <v>304</v>
      </c>
      <c r="J65" s="42" t="s">
        <v>305</v>
      </c>
      <c r="K65" s="43">
        <v>43754</v>
      </c>
      <c r="L65" s="29" t="s">
        <v>84</v>
      </c>
      <c r="M65" s="44">
        <v>41068.97</v>
      </c>
      <c r="N65" s="43">
        <v>44118</v>
      </c>
      <c r="O65" s="45">
        <v>0</v>
      </c>
      <c r="P65" s="46">
        <v>0</v>
      </c>
      <c r="Q65" s="29"/>
      <c r="R65" s="44">
        <v>0</v>
      </c>
      <c r="S65" s="47">
        <v>0</v>
      </c>
      <c r="T65" s="47">
        <v>41068.97</v>
      </c>
      <c r="U65" s="47">
        <v>0</v>
      </c>
      <c r="V65" s="47">
        <v>41068.97</v>
      </c>
      <c r="W65" s="47">
        <v>0</v>
      </c>
      <c r="X65" s="51" t="s">
        <v>55</v>
      </c>
      <c r="Y65" s="38"/>
    </row>
    <row r="66" spans="1:25" ht="53.25" customHeight="1" x14ac:dyDescent="0.2">
      <c r="A66" s="29" t="s">
        <v>306</v>
      </c>
      <c r="B66" s="49" t="s">
        <v>307</v>
      </c>
      <c r="C66" s="40"/>
      <c r="D66" s="29"/>
      <c r="E66" s="29"/>
      <c r="F66" s="28"/>
      <c r="G66" s="28"/>
      <c r="H66" s="29"/>
      <c r="I66" s="49" t="s">
        <v>308</v>
      </c>
      <c r="J66" s="42" t="s">
        <v>309</v>
      </c>
      <c r="K66" s="43">
        <v>43697</v>
      </c>
      <c r="L66" s="29" t="s">
        <v>60</v>
      </c>
      <c r="M66" s="44">
        <v>216789</v>
      </c>
      <c r="N66" s="43">
        <v>44135</v>
      </c>
      <c r="O66" s="45">
        <v>199</v>
      </c>
      <c r="P66" s="46">
        <v>16891.05</v>
      </c>
      <c r="Q66" s="29"/>
      <c r="R66" s="47">
        <v>125285.55</v>
      </c>
      <c r="S66" s="47">
        <v>0</v>
      </c>
      <c r="T66" s="47">
        <v>125285.55</v>
      </c>
      <c r="U66" s="47">
        <v>0</v>
      </c>
      <c r="V66" s="47">
        <v>233680.05</v>
      </c>
      <c r="W66" s="47">
        <v>0</v>
      </c>
      <c r="X66" s="51" t="s">
        <v>55</v>
      </c>
      <c r="Y66" s="38"/>
    </row>
    <row r="67" spans="1:25" ht="55.5" customHeight="1" x14ac:dyDescent="0.2">
      <c r="A67" s="29" t="s">
        <v>310</v>
      </c>
      <c r="B67" s="49" t="s">
        <v>311</v>
      </c>
      <c r="C67" s="40"/>
      <c r="D67" s="29"/>
      <c r="E67" s="29"/>
      <c r="F67" s="28"/>
      <c r="G67" s="28"/>
      <c r="H67" s="29"/>
      <c r="I67" s="49" t="s">
        <v>275</v>
      </c>
      <c r="J67" s="42" t="s">
        <v>312</v>
      </c>
      <c r="K67" s="43">
        <v>43811</v>
      </c>
      <c r="L67" s="29" t="s">
        <v>108</v>
      </c>
      <c r="M67" s="44">
        <v>251000</v>
      </c>
      <c r="N67" s="43">
        <v>44225</v>
      </c>
      <c r="O67" s="45">
        <v>180</v>
      </c>
      <c r="P67" s="46">
        <v>0</v>
      </c>
      <c r="Q67" s="29"/>
      <c r="R67" s="47">
        <v>175700</v>
      </c>
      <c r="S67" s="47">
        <v>0</v>
      </c>
      <c r="T67" s="47">
        <v>175700</v>
      </c>
      <c r="U67" s="47">
        <v>0</v>
      </c>
      <c r="V67" s="47">
        <v>175700</v>
      </c>
      <c r="W67" s="47">
        <v>0</v>
      </c>
      <c r="X67" s="51" t="s">
        <v>90</v>
      </c>
      <c r="Y67" s="38"/>
    </row>
    <row r="68" spans="1:25" ht="55.5" customHeight="1" x14ac:dyDescent="0.2">
      <c r="A68" s="29" t="s">
        <v>313</v>
      </c>
      <c r="B68" s="49" t="s">
        <v>314</v>
      </c>
      <c r="C68" s="40"/>
      <c r="D68" s="29"/>
      <c r="E68" s="29"/>
      <c r="F68" s="28"/>
      <c r="G68" s="28"/>
      <c r="H68" s="29"/>
      <c r="I68" s="49" t="s">
        <v>315</v>
      </c>
      <c r="J68" s="42" t="s">
        <v>316</v>
      </c>
      <c r="K68" s="43">
        <v>43738</v>
      </c>
      <c r="L68" s="29" t="s">
        <v>102</v>
      </c>
      <c r="M68" s="44">
        <v>91998</v>
      </c>
      <c r="N68" s="43">
        <v>44265</v>
      </c>
      <c r="O68" s="45">
        <v>180</v>
      </c>
      <c r="P68" s="46">
        <v>0</v>
      </c>
      <c r="Q68" s="29"/>
      <c r="R68" s="47">
        <v>86478.12</v>
      </c>
      <c r="S68" s="47">
        <v>0</v>
      </c>
      <c r="T68" s="47">
        <v>86478.12</v>
      </c>
      <c r="U68" s="47">
        <v>0</v>
      </c>
      <c r="V68" s="47">
        <v>86478.12</v>
      </c>
      <c r="W68" s="47">
        <v>0</v>
      </c>
      <c r="X68" s="51" t="s">
        <v>90</v>
      </c>
      <c r="Y68" s="38"/>
    </row>
    <row r="69" spans="1:25" ht="55.5" customHeight="1" x14ac:dyDescent="0.2">
      <c r="A69" s="29" t="s">
        <v>317</v>
      </c>
      <c r="B69" s="49" t="s">
        <v>318</v>
      </c>
      <c r="C69" s="40"/>
      <c r="D69" s="29"/>
      <c r="E69" s="29"/>
      <c r="F69" s="28"/>
      <c r="G69" s="28"/>
      <c r="H69" s="29"/>
      <c r="I69" s="49" t="s">
        <v>319</v>
      </c>
      <c r="J69" s="42" t="s">
        <v>320</v>
      </c>
      <c r="K69" s="43">
        <v>43916</v>
      </c>
      <c r="L69" s="29" t="s">
        <v>84</v>
      </c>
      <c r="M69" s="44">
        <v>123000</v>
      </c>
      <c r="N69" s="43">
        <v>44280</v>
      </c>
      <c r="O69" s="45">
        <v>0</v>
      </c>
      <c r="P69" s="46">
        <v>0</v>
      </c>
      <c r="Q69" s="29"/>
      <c r="R69" s="47">
        <v>86974.52</v>
      </c>
      <c r="S69" s="47">
        <v>0</v>
      </c>
      <c r="T69" s="47">
        <v>86974.52</v>
      </c>
      <c r="U69" s="47">
        <v>0</v>
      </c>
      <c r="V69" s="47">
        <v>86974.52</v>
      </c>
      <c r="W69" s="47">
        <v>0</v>
      </c>
      <c r="X69" s="51" t="s">
        <v>90</v>
      </c>
      <c r="Y69" s="38"/>
    </row>
    <row r="70" spans="1:25" ht="55.5" customHeight="1" x14ac:dyDescent="0.2">
      <c r="A70" s="29" t="s">
        <v>321</v>
      </c>
      <c r="B70" s="49" t="s">
        <v>303</v>
      </c>
      <c r="C70" s="40"/>
      <c r="D70" s="29"/>
      <c r="E70" s="29"/>
      <c r="F70" s="28"/>
      <c r="G70" s="28"/>
      <c r="H70" s="29"/>
      <c r="I70" s="49" t="s">
        <v>304</v>
      </c>
      <c r="J70" s="42" t="s">
        <v>322</v>
      </c>
      <c r="K70" s="43">
        <v>43908</v>
      </c>
      <c r="L70" s="29" t="s">
        <v>84</v>
      </c>
      <c r="M70" s="44">
        <v>46988</v>
      </c>
      <c r="N70" s="43">
        <v>44272</v>
      </c>
      <c r="O70" s="45">
        <v>0</v>
      </c>
      <c r="P70" s="46">
        <v>0</v>
      </c>
      <c r="Q70" s="29"/>
      <c r="R70" s="47">
        <v>46988</v>
      </c>
      <c r="S70" s="47">
        <v>0</v>
      </c>
      <c r="T70" s="47">
        <v>46988</v>
      </c>
      <c r="U70" s="47">
        <v>0</v>
      </c>
      <c r="V70" s="47">
        <v>46988</v>
      </c>
      <c r="W70" s="47">
        <v>0</v>
      </c>
      <c r="X70" s="51" t="s">
        <v>55</v>
      </c>
      <c r="Y70" s="38"/>
    </row>
    <row r="71" spans="1:25" ht="55.5" customHeight="1" x14ac:dyDescent="0.2">
      <c r="A71" s="29" t="s">
        <v>323</v>
      </c>
      <c r="B71" s="49" t="s">
        <v>324</v>
      </c>
      <c r="C71" s="40"/>
      <c r="D71" s="29"/>
      <c r="E71" s="29"/>
      <c r="F71" s="28"/>
      <c r="G71" s="28"/>
      <c r="H71" s="29"/>
      <c r="I71" s="49" t="s">
        <v>325</v>
      </c>
      <c r="J71" s="42" t="s">
        <v>326</v>
      </c>
      <c r="K71" s="43">
        <v>44008</v>
      </c>
      <c r="L71" s="29" t="s">
        <v>190</v>
      </c>
      <c r="M71" s="44">
        <v>12205.81</v>
      </c>
      <c r="N71" s="43">
        <v>44114</v>
      </c>
      <c r="O71" s="45">
        <v>0</v>
      </c>
      <c r="P71" s="46">
        <v>2974.38</v>
      </c>
      <c r="Q71" s="29"/>
      <c r="R71" s="47">
        <v>15180.19</v>
      </c>
      <c r="S71" s="47">
        <v>0</v>
      </c>
      <c r="T71" s="47">
        <v>15180.19</v>
      </c>
      <c r="U71" s="47">
        <v>0</v>
      </c>
      <c r="V71" s="47">
        <v>15180.19</v>
      </c>
      <c r="W71" s="47">
        <v>0</v>
      </c>
      <c r="X71" s="51" t="s">
        <v>55</v>
      </c>
      <c r="Y71" s="38"/>
    </row>
    <row r="72" spans="1:25" ht="55.5" customHeight="1" x14ac:dyDescent="0.2">
      <c r="A72" s="29" t="s">
        <v>327</v>
      </c>
      <c r="B72" s="49" t="s">
        <v>328</v>
      </c>
      <c r="C72" s="40"/>
      <c r="D72" s="29"/>
      <c r="E72" s="29"/>
      <c r="F72" s="28"/>
      <c r="G72" s="28"/>
      <c r="H72" s="29"/>
      <c r="I72" s="49" t="s">
        <v>329</v>
      </c>
      <c r="J72" s="42" t="s">
        <v>330</v>
      </c>
      <c r="K72" s="43">
        <v>44060</v>
      </c>
      <c r="L72" s="29" t="s">
        <v>102</v>
      </c>
      <c r="M72" s="44">
        <v>145891.53</v>
      </c>
      <c r="N72" s="43">
        <v>44247</v>
      </c>
      <c r="O72" s="45">
        <v>0</v>
      </c>
      <c r="P72" s="46">
        <v>0</v>
      </c>
      <c r="Q72" s="29"/>
      <c r="R72" s="44">
        <v>145891.53</v>
      </c>
      <c r="S72" s="47">
        <v>0</v>
      </c>
      <c r="T72" s="44">
        <v>145891.53</v>
      </c>
      <c r="U72" s="47">
        <v>0</v>
      </c>
      <c r="V72" s="44">
        <v>145891.53</v>
      </c>
      <c r="W72" s="47">
        <v>0</v>
      </c>
      <c r="X72" s="51" t="s">
        <v>90</v>
      </c>
      <c r="Y72" s="38"/>
    </row>
    <row r="73" spans="1:25" ht="55.5" customHeight="1" x14ac:dyDescent="0.2">
      <c r="A73" s="29" t="s">
        <v>331</v>
      </c>
      <c r="B73" s="49" t="s">
        <v>332</v>
      </c>
      <c r="C73" s="40"/>
      <c r="D73" s="29"/>
      <c r="E73" s="29"/>
      <c r="F73" s="28"/>
      <c r="G73" s="28"/>
      <c r="H73" s="29"/>
      <c r="I73" s="49" t="s">
        <v>333</v>
      </c>
      <c r="J73" s="42" t="s">
        <v>334</v>
      </c>
      <c r="K73" s="43">
        <v>44092</v>
      </c>
      <c r="L73" s="29" t="s">
        <v>60</v>
      </c>
      <c r="M73" s="44">
        <v>104500</v>
      </c>
      <c r="N73" s="43">
        <v>44341</v>
      </c>
      <c r="O73" s="45">
        <v>0</v>
      </c>
      <c r="P73" s="46">
        <v>0</v>
      </c>
      <c r="Q73" s="29"/>
      <c r="R73" s="47">
        <v>52250</v>
      </c>
      <c r="S73" s="47">
        <v>0</v>
      </c>
      <c r="T73" s="47">
        <v>52250</v>
      </c>
      <c r="U73" s="47">
        <v>0</v>
      </c>
      <c r="V73" s="47">
        <v>52250</v>
      </c>
      <c r="W73" s="47">
        <v>0</v>
      </c>
      <c r="X73" s="51" t="s">
        <v>90</v>
      </c>
      <c r="Y73" s="38"/>
    </row>
    <row r="74" spans="1:25" ht="78.75" customHeight="1" x14ac:dyDescent="0.2">
      <c r="A74" s="29" t="s">
        <v>335</v>
      </c>
      <c r="B74" s="48" t="s">
        <v>336</v>
      </c>
      <c r="C74" s="40" t="s">
        <v>337</v>
      </c>
      <c r="D74" s="29"/>
      <c r="E74" s="29"/>
      <c r="F74" s="28"/>
      <c r="G74" s="28"/>
      <c r="H74" s="29" t="s">
        <v>338</v>
      </c>
      <c r="I74" s="49" t="s">
        <v>339</v>
      </c>
      <c r="J74" s="42" t="s">
        <v>340</v>
      </c>
      <c r="K74" s="43">
        <v>43187</v>
      </c>
      <c r="L74" s="29" t="s">
        <v>335</v>
      </c>
      <c r="M74" s="44">
        <v>2748946.04</v>
      </c>
      <c r="N74" s="29" t="s">
        <v>341</v>
      </c>
      <c r="O74" s="45" t="s">
        <v>335</v>
      </c>
      <c r="P74" s="46" t="s">
        <v>335</v>
      </c>
      <c r="Q74" s="29"/>
      <c r="R74" s="47" t="s">
        <v>335</v>
      </c>
      <c r="S74" s="47" t="s">
        <v>335</v>
      </c>
      <c r="T74" s="47">
        <v>0</v>
      </c>
      <c r="U74" s="47" t="s">
        <v>335</v>
      </c>
      <c r="V74" s="47">
        <f>215973.2+412341.9+2120630.94</f>
        <v>2748946.04</v>
      </c>
      <c r="W74" s="47" t="s">
        <v>335</v>
      </c>
      <c r="X74" s="51" t="s">
        <v>55</v>
      </c>
      <c r="Y74" s="38"/>
    </row>
    <row r="75" spans="1:25" ht="65.25" customHeight="1" x14ac:dyDescent="0.2">
      <c r="A75" s="29" t="s">
        <v>335</v>
      </c>
      <c r="B75" s="48" t="s">
        <v>342</v>
      </c>
      <c r="C75" s="40" t="s">
        <v>337</v>
      </c>
      <c r="D75" s="29"/>
      <c r="E75" s="29"/>
      <c r="F75" s="28"/>
      <c r="G75" s="28"/>
      <c r="H75" s="29" t="s">
        <v>343</v>
      </c>
      <c r="I75" s="49" t="s">
        <v>344</v>
      </c>
      <c r="J75" s="42"/>
      <c r="K75" s="43">
        <v>43126</v>
      </c>
      <c r="L75" s="29" t="s">
        <v>335</v>
      </c>
      <c r="M75" s="44">
        <v>10567906.199999999</v>
      </c>
      <c r="N75" s="43" t="s">
        <v>335</v>
      </c>
      <c r="O75" s="45" t="s">
        <v>335</v>
      </c>
      <c r="P75" s="46" t="s">
        <v>335</v>
      </c>
      <c r="Q75" s="29"/>
      <c r="R75" s="47" t="s">
        <v>335</v>
      </c>
      <c r="S75" s="47" t="s">
        <v>335</v>
      </c>
      <c r="T75" s="47" t="s">
        <v>335</v>
      </c>
      <c r="U75" s="47" t="s">
        <v>335</v>
      </c>
      <c r="V75" s="47">
        <v>10567906.199999999</v>
      </c>
      <c r="W75" s="47" t="s">
        <v>335</v>
      </c>
      <c r="X75" s="51" t="s">
        <v>345</v>
      </c>
      <c r="Y75" s="38"/>
    </row>
    <row r="76" spans="1:25" ht="78.75" x14ac:dyDescent="0.2">
      <c r="A76" s="29" t="s">
        <v>335</v>
      </c>
      <c r="B76" s="48" t="s">
        <v>346</v>
      </c>
      <c r="C76" s="40"/>
      <c r="D76" s="29"/>
      <c r="E76" s="29"/>
      <c r="F76" s="28"/>
      <c r="G76" s="28"/>
      <c r="H76" s="29"/>
      <c r="I76" s="49" t="s">
        <v>66</v>
      </c>
      <c r="J76" s="42" t="s">
        <v>347</v>
      </c>
      <c r="K76" s="43">
        <v>43654</v>
      </c>
      <c r="L76" s="29" t="s">
        <v>335</v>
      </c>
      <c r="M76" s="44">
        <v>85782.05</v>
      </c>
      <c r="N76" s="43" t="s">
        <v>335</v>
      </c>
      <c r="O76" s="45" t="s">
        <v>335</v>
      </c>
      <c r="P76" s="46" t="s">
        <v>335</v>
      </c>
      <c r="Q76" s="29"/>
      <c r="R76" s="47" t="s">
        <v>335</v>
      </c>
      <c r="S76" s="47" t="s">
        <v>335</v>
      </c>
      <c r="T76" s="47">
        <v>0</v>
      </c>
      <c r="U76" s="47" t="s">
        <v>335</v>
      </c>
      <c r="V76" s="47">
        <v>85782.05</v>
      </c>
      <c r="W76" s="47" t="s">
        <v>335</v>
      </c>
      <c r="X76" s="51" t="s">
        <v>55</v>
      </c>
      <c r="Y76" s="38"/>
    </row>
    <row r="77" spans="1:25" ht="33.75" customHeight="1" x14ac:dyDescent="0.2">
      <c r="A77" s="29" t="s">
        <v>335</v>
      </c>
      <c r="B77" s="48" t="s">
        <v>348</v>
      </c>
      <c r="C77" s="40"/>
      <c r="D77" s="29"/>
      <c r="E77" s="29"/>
      <c r="F77" s="28"/>
      <c r="G77" s="28"/>
      <c r="H77" s="29"/>
      <c r="I77" s="49" t="s">
        <v>132</v>
      </c>
      <c r="J77" s="42" t="s">
        <v>349</v>
      </c>
      <c r="K77" s="43">
        <v>43872</v>
      </c>
      <c r="L77" s="29" t="s">
        <v>335</v>
      </c>
      <c r="M77" s="44">
        <v>37683.440000000002</v>
      </c>
      <c r="N77" s="43" t="s">
        <v>335</v>
      </c>
      <c r="O77" s="45" t="s">
        <v>335</v>
      </c>
      <c r="P77" s="46" t="s">
        <v>335</v>
      </c>
      <c r="Q77" s="29"/>
      <c r="R77" s="47" t="s">
        <v>335</v>
      </c>
      <c r="S77" s="47" t="s">
        <v>335</v>
      </c>
      <c r="T77" s="47" t="s">
        <v>335</v>
      </c>
      <c r="U77" s="47" t="s">
        <v>335</v>
      </c>
      <c r="V77" s="47">
        <v>37683.440000000002</v>
      </c>
      <c r="W77" s="47" t="s">
        <v>335</v>
      </c>
      <c r="X77" s="51" t="s">
        <v>55</v>
      </c>
      <c r="Y77" s="38"/>
    </row>
    <row r="78" spans="1:25" ht="11.2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3" t="s">
        <v>350</v>
      </c>
      <c r="R78" s="64">
        <f t="shared" ref="R78:W78" si="0">SUM(R10:R77)</f>
        <v>21415748.729999997</v>
      </c>
      <c r="S78" s="64">
        <f t="shared" si="0"/>
        <v>560918.80000000005</v>
      </c>
      <c r="T78" s="64">
        <f t="shared" si="0"/>
        <v>22502462.749999996</v>
      </c>
      <c r="U78" s="64">
        <f t="shared" si="0"/>
        <v>667571.89999999991</v>
      </c>
      <c r="V78" s="64">
        <f t="shared" si="0"/>
        <v>590491411.55000031</v>
      </c>
      <c r="W78" s="64">
        <f t="shared" si="0"/>
        <v>24378390.369999997</v>
      </c>
      <c r="X78" s="62"/>
    </row>
    <row r="80" spans="1:25" ht="11.25" customHeight="1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T80" s="3"/>
      <c r="U80" s="3"/>
      <c r="V80" s="3"/>
      <c r="W80" s="3"/>
      <c r="X80" s="3"/>
      <c r="Y80" s="66"/>
    </row>
    <row r="81" spans="1:25" ht="44.25" customHeight="1" x14ac:dyDescent="0.2">
      <c r="A81" s="2" t="s">
        <v>351</v>
      </c>
      <c r="B81" s="2"/>
      <c r="C81" s="2"/>
      <c r="D81" s="2"/>
      <c r="E81" s="2"/>
      <c r="F81" s="2"/>
      <c r="G81" s="2"/>
      <c r="H81" s="2"/>
      <c r="I81" s="2"/>
      <c r="T81" s="15"/>
      <c r="U81" s="15"/>
      <c r="X81" s="15"/>
      <c r="Y81" s="15"/>
    </row>
    <row r="82" spans="1:25" ht="11.25" customHeight="1" x14ac:dyDescent="0.2">
      <c r="A82" s="67"/>
      <c r="B82" s="67"/>
      <c r="C82" s="67"/>
      <c r="D82" s="67"/>
      <c r="E82" s="67"/>
      <c r="F82" s="68"/>
      <c r="G82" s="68"/>
      <c r="H82" s="67"/>
      <c r="I82" s="67"/>
      <c r="J82" s="67"/>
      <c r="T82" s="3"/>
      <c r="U82" s="3"/>
      <c r="V82" s="3"/>
      <c r="W82" s="3"/>
      <c r="X82" s="3"/>
      <c r="Y82" s="66"/>
    </row>
    <row r="83" spans="1:25" x14ac:dyDescent="0.2">
      <c r="A83" s="67"/>
      <c r="B83" s="67" t="s">
        <v>352</v>
      </c>
      <c r="C83" s="67"/>
      <c r="D83" s="67"/>
      <c r="E83" s="67"/>
      <c r="F83" s="68"/>
      <c r="G83" s="68"/>
      <c r="H83" s="67"/>
      <c r="I83" s="67"/>
      <c r="J83" s="67"/>
    </row>
    <row r="84" spans="1:25" x14ac:dyDescent="0.2">
      <c r="A84" s="67"/>
      <c r="B84" s="67"/>
      <c r="C84" s="67"/>
      <c r="D84" s="67"/>
      <c r="E84" s="67"/>
      <c r="F84" s="68"/>
      <c r="G84" s="68"/>
      <c r="H84" s="67"/>
      <c r="I84" s="67"/>
      <c r="J84" s="67"/>
    </row>
    <row r="85" spans="1:25" x14ac:dyDescent="0.2">
      <c r="A85" s="67"/>
      <c r="B85" s="67"/>
      <c r="C85" s="67"/>
      <c r="D85" s="67"/>
      <c r="E85" s="67"/>
      <c r="F85" s="68"/>
      <c r="G85" s="68"/>
      <c r="H85" s="67"/>
      <c r="I85" s="67"/>
      <c r="J85" s="67"/>
    </row>
    <row r="86" spans="1:25" x14ac:dyDescent="0.2">
      <c r="A86" s="67"/>
      <c r="B86" s="67"/>
      <c r="C86" s="67"/>
      <c r="D86" s="67"/>
      <c r="E86" s="67"/>
      <c r="F86" s="68"/>
      <c r="G86" s="68"/>
      <c r="H86" s="67"/>
      <c r="I86" s="67"/>
      <c r="J86" s="67"/>
    </row>
    <row r="87" spans="1:25" x14ac:dyDescent="0.2">
      <c r="A87" s="1" t="s">
        <v>353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9" spans="1:25" x14ac:dyDescent="0.2">
      <c r="A89" s="67"/>
      <c r="B89" s="67"/>
      <c r="C89" s="67"/>
      <c r="D89" s="67"/>
      <c r="E89" s="67"/>
      <c r="F89" s="68"/>
      <c r="G89" s="68"/>
      <c r="H89" s="67"/>
      <c r="I89" s="69"/>
      <c r="J89" s="67"/>
      <c r="K89" s="70"/>
    </row>
    <row r="90" spans="1:25" x14ac:dyDescent="0.2">
      <c r="A90" s="67"/>
      <c r="B90" s="67"/>
      <c r="C90" s="67"/>
      <c r="D90" s="67"/>
      <c r="E90" s="67"/>
      <c r="F90" s="68"/>
      <c r="G90" s="68"/>
      <c r="H90" s="67"/>
      <c r="I90" s="69"/>
      <c r="J90" s="67"/>
      <c r="K90" s="70"/>
    </row>
    <row r="95" spans="1:25" x14ac:dyDescent="0.2">
      <c r="B95" s="71"/>
      <c r="I95" s="72"/>
    </row>
    <row r="96" spans="1:25" x14ac:dyDescent="0.2">
      <c r="B96" s="71"/>
      <c r="I96" s="72"/>
    </row>
    <row r="97" spans="2:9" x14ac:dyDescent="0.2">
      <c r="B97" s="71"/>
      <c r="I97" s="72"/>
    </row>
    <row r="98" spans="2:9" x14ac:dyDescent="0.2">
      <c r="B98" s="71"/>
    </row>
    <row r="99" spans="2:9" x14ac:dyDescent="0.2">
      <c r="B99" s="71"/>
    </row>
    <row r="100" spans="2:9" x14ac:dyDescent="0.2">
      <c r="B100" s="71"/>
    </row>
    <row r="101" spans="2:9" x14ac:dyDescent="0.2">
      <c r="B101" s="71"/>
    </row>
    <row r="102" spans="2:9" x14ac:dyDescent="0.2">
      <c r="B102" s="71"/>
    </row>
    <row r="103" spans="2:9" x14ac:dyDescent="0.2">
      <c r="B103" s="71"/>
    </row>
  </sheetData>
  <autoFilter ref="A9:X78" xr:uid="{00000000-0009-0000-0000-000000000000}"/>
  <mergeCells count="27">
    <mergeCell ref="A78:P78"/>
    <mergeCell ref="T80:X80"/>
    <mergeCell ref="A81:I81"/>
    <mergeCell ref="T82:X82"/>
    <mergeCell ref="A87:X87"/>
    <mergeCell ref="A6:P6"/>
    <mergeCell ref="Q6:U6"/>
    <mergeCell ref="V6:V8"/>
    <mergeCell ref="W6:W8"/>
    <mergeCell ref="X6:X8"/>
    <mergeCell ref="A7:A8"/>
    <mergeCell ref="B7:B8"/>
    <mergeCell ref="D7:G7"/>
    <mergeCell ref="H7:I7"/>
    <mergeCell ref="J7:N7"/>
    <mergeCell ref="O7:P7"/>
    <mergeCell ref="Q7:Q8"/>
    <mergeCell ref="R7:R8"/>
    <mergeCell ref="S7:S8"/>
    <mergeCell ref="T7:T8"/>
    <mergeCell ref="U7:U8"/>
    <mergeCell ref="A1:X1"/>
    <mergeCell ref="J2:M2"/>
    <mergeCell ref="J3:K3"/>
    <mergeCell ref="A4:E4"/>
    <mergeCell ref="J4:L4"/>
    <mergeCell ref="M4:N4"/>
  </mergeCells>
  <printOptions horizontalCentered="1"/>
  <pageMargins left="0.25" right="0.25" top="0.75" bottom="0.75" header="0.51180555555555496" footer="0.51180555555555496"/>
  <pageSetup paperSize="9" scale="70" firstPageNumber="0" fitToHeight="0" orientation="landscape" horizontalDpi="300" verticalDpi="300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Mapa TCE 2020</vt:lpstr>
      <vt:lpstr>'Mapa TCE 2020'!Area_de_impressao</vt:lpstr>
      <vt:lpstr>'Mapa TCE 2020'!Titulos_de_impressao</vt:lpstr>
    </vt:vector>
  </TitlesOfParts>
  <Company>TCE-PE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TCE</dc:creator>
  <dc:description/>
  <cp:lastModifiedBy>Grace Souza</cp:lastModifiedBy>
  <cp:revision>2</cp:revision>
  <cp:lastPrinted>2020-03-11T20:07:46Z</cp:lastPrinted>
  <dcterms:created xsi:type="dcterms:W3CDTF">2007-03-13T10:46:47Z</dcterms:created>
  <dcterms:modified xsi:type="dcterms:W3CDTF">2021-05-10T13:30:17Z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TCE-PE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