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68f7fe99ae13192d/RCEOS Consultoria/Projetos/Suape/Relatório 7 - Reequilibrio/7º TA - Relatório Final/"/>
    </mc:Choice>
  </mc:AlternateContent>
  <xr:revisionPtr revIDLastSave="0" documentId="8_{3AE9DB18-D7AA-483E-BC55-BA8579BEF3F5}" xr6:coauthVersionLast="47" xr6:coauthVersionMax="47" xr10:uidLastSave="{00000000-0000-0000-0000-000000000000}"/>
  <bookViews>
    <workbookView xWindow="-120" yWindow="-120" windowWidth="20730" windowHeight="11040" tabRatio="863" activeTab="8" xr2:uid="{00000000-000D-0000-FFFF-FFFF00000000}"/>
  </bookViews>
  <sheets>
    <sheet name="Tarifas" sheetId="15" r:id="rId1"/>
    <sheet name="Tráfego" sheetId="22" r:id="rId2"/>
    <sheet name="Receitas" sheetId="4" r:id="rId3"/>
    <sheet name="Tributos" sheetId="5" r:id="rId4"/>
    <sheet name="IPCA" sheetId="21" r:id="rId5"/>
    <sheet name="Investimentos" sheetId="19" r:id="rId6"/>
    <sheet name="Consolidação dos eventos" sheetId="18" r:id="rId7"/>
    <sheet name="DRE" sheetId="11" r:id="rId8"/>
    <sheet name="Fluxo de Caixa" sheetId="12" r:id="rId9"/>
    <sheet name="Gráfico" sheetId="23" r:id="rId10"/>
    <sheet name="Tabela comparativa" sheetId="24" r:id="rId11"/>
  </sheets>
  <definedNames>
    <definedName name="\\\">recuperação #REF!</definedName>
    <definedName name="\\\\\\0kgfnj">#REF!</definedName>
    <definedName name="\0">#REF!</definedName>
    <definedName name="\a">#REF!</definedName>
    <definedName name="\b">#REF!</definedName>
    <definedName name="\c">#REF!</definedName>
    <definedName name="\d">#REF!</definedName>
    <definedName name="\df">#N/A</definedName>
    <definedName name="\e">#REF!</definedName>
    <definedName name="\f">#REF!</definedName>
    <definedName name="\PRINT_BALANCO">#REF!</definedName>
    <definedName name="\r">#REF!</definedName>
    <definedName name="__________" hidden="1">#REF!</definedName>
    <definedName name="__________________________________inv2">#REF!</definedName>
    <definedName name="_________________________________INV12">#REF!</definedName>
    <definedName name="_________________________________INV13">#REF!</definedName>
    <definedName name="_________________________________inv2">#REF!</definedName>
    <definedName name="________________________________INV12">#REF!</definedName>
    <definedName name="________________________________INV13">#REF!</definedName>
    <definedName name="________________________________inv2">#REF!</definedName>
    <definedName name="_______________________________INV12">#REF!</definedName>
    <definedName name="_______________________________INV13">#REF!</definedName>
    <definedName name="_______________________________inv2">#REF!</definedName>
    <definedName name="______________________________INV12">#REF!</definedName>
    <definedName name="______________________________INV13">#REF!</definedName>
    <definedName name="______________________________inv2">#REF!</definedName>
    <definedName name="_____________________________INV12">#REF!</definedName>
    <definedName name="_____________________________INV13">#REF!</definedName>
    <definedName name="_____________________________inv2">#REF!</definedName>
    <definedName name="_____________________________la29" hidden="1">#REF!</definedName>
    <definedName name="_____________________________la3" hidden="1">#REF!</definedName>
    <definedName name="_____________________________la31" hidden="1">#REF!</definedName>
    <definedName name="_____________________________la32" hidden="1">#REF!</definedName>
    <definedName name="_____________________________la4" hidden="1">#REF!</definedName>
    <definedName name="_____________________________la5" hidden="1">#REF!</definedName>
    <definedName name="_____________________________la6" hidden="1">#REF!</definedName>
    <definedName name="_____________________________la7" hidden="1">#REF!</definedName>
    <definedName name="_____________________________la8" hidden="1">#REF!</definedName>
    <definedName name="_____________________________la9" hidden="1">#REF!</definedName>
    <definedName name="_____________________________lb1" hidden="1">#REF!</definedName>
    <definedName name="_____________________________lb10" hidden="1">#REF!</definedName>
    <definedName name="_____________________________lb11" hidden="1">#REF!</definedName>
    <definedName name="_____________________________lb12" hidden="1">#REF!</definedName>
    <definedName name="_____________________________lb13" hidden="1">#REF!</definedName>
    <definedName name="_____________________________lb14" hidden="1">#REF!</definedName>
    <definedName name="_____________________________lb15" hidden="1">#REF!</definedName>
    <definedName name="_____________________________lb16" hidden="1">#REF!</definedName>
    <definedName name="_____________________________lb17" hidden="1">#REF!</definedName>
    <definedName name="_____________________________lb18" hidden="1">#REF!</definedName>
    <definedName name="_____________________________lb19" hidden="1">#REF!</definedName>
    <definedName name="_____________________________lb2" hidden="1">#REF!</definedName>
    <definedName name="_____________________________lb20" hidden="1">#REF!</definedName>
    <definedName name="_____________________________lb21" hidden="1">#REF!</definedName>
    <definedName name="_____________________________lb22" hidden="1">#REF!</definedName>
    <definedName name="_____________________________lb23" hidden="1">#REF!</definedName>
    <definedName name="_____________________________lb24" hidden="1">#REF!</definedName>
    <definedName name="_____________________________lb25" hidden="1">#REF!</definedName>
    <definedName name="_____________________________lb27" hidden="1">#REF!</definedName>
    <definedName name="_____________________________lb28" hidden="1">#REF!</definedName>
    <definedName name="_____________________________lb29" hidden="1">#REF!</definedName>
    <definedName name="_____________________________lb3" hidden="1">#REF!</definedName>
    <definedName name="_____________________________lb30" hidden="1">#REF!</definedName>
    <definedName name="_____________________________lb31" hidden="1">#REF!</definedName>
    <definedName name="_____________________________lb32" hidden="1">#REF!</definedName>
    <definedName name="_____________________________lb4" hidden="1">#REF!</definedName>
    <definedName name="_____________________________lb5" hidden="1">#REF!</definedName>
    <definedName name="_____________________________lb6" hidden="1">#REF!</definedName>
    <definedName name="_____________________________lb7" hidden="1">#REF!</definedName>
    <definedName name="_____________________________lb8" hidden="1">#REF!</definedName>
    <definedName name="_____________________________lb9" hidden="1">#REF!</definedName>
    <definedName name="_____________________________lbc1" hidden="1">#REF!</definedName>
    <definedName name="_____________________________lbc10" hidden="1">#REF!</definedName>
    <definedName name="_____________________________lbc11" hidden="1">#REF!</definedName>
    <definedName name="_____________________________lbc12" hidden="1">#REF!</definedName>
    <definedName name="_____________________________lbc13" hidden="1">#REF!</definedName>
    <definedName name="_____________________________lbc14" hidden="1">#REF!</definedName>
    <definedName name="_____________________________lbc15" hidden="1">#REF!</definedName>
    <definedName name="_____________________________lbc16" hidden="1">#REF!</definedName>
    <definedName name="_____________________________lbc17" hidden="1">#REF!</definedName>
    <definedName name="_____________________________lbc18" hidden="1">#REF!</definedName>
    <definedName name="_____________________________lbc19" hidden="1">#REF!</definedName>
    <definedName name="_____________________________lbc2" hidden="1">#REF!</definedName>
    <definedName name="_____________________________lbc20" hidden="1">#REF!</definedName>
    <definedName name="_____________________________lbc21" hidden="1">#REF!</definedName>
    <definedName name="_____________________________lbc22" hidden="1">#REF!</definedName>
    <definedName name="_____________________________lbc23" hidden="1">#REF!</definedName>
    <definedName name="_____________________________lbc24" hidden="1">#REF!</definedName>
    <definedName name="_____________________________lbc25" hidden="1">#REF!</definedName>
    <definedName name="_____________________________lbc26" hidden="1">#REF!</definedName>
    <definedName name="_____________________________lbc27" hidden="1">#REF!</definedName>
    <definedName name="_____________________________lbc28" hidden="1">#REF!</definedName>
    <definedName name="_____________________________lbc29" hidden="1">#REF!</definedName>
    <definedName name="_____________________________lbc3" hidden="1">#REF!</definedName>
    <definedName name="_____________________________lbc31" hidden="1">#REF!</definedName>
    <definedName name="_____________________________lbc32" hidden="1">#REF!</definedName>
    <definedName name="_____________________________lbc4" hidden="1">#REF!</definedName>
    <definedName name="_____________________________lbc5" hidden="1">#REF!</definedName>
    <definedName name="_____________________________lbc6" hidden="1">#REF!</definedName>
    <definedName name="_____________________________lbc7" hidden="1">#REF!</definedName>
    <definedName name="_____________________________lbc8" hidden="1">#REF!</definedName>
    <definedName name="_____________________________lbc9" hidden="1">#REF!</definedName>
    <definedName name="_____________________________ld26" hidden="1">#REF!</definedName>
    <definedName name="_____________________________ld31" hidden="1">#REF!</definedName>
    <definedName name="_____________________________le31" hidden="1">#REF!</definedName>
    <definedName name="_____________________________lf31" hidden="1">#REF!</definedName>
    <definedName name="_____________________________x10" hidden="1">#REF!</definedName>
    <definedName name="_____________________________x11" hidden="1">#REF!</definedName>
    <definedName name="_____________________________x12" hidden="1">#REF!</definedName>
    <definedName name="_____________________________x13" hidden="1">#REF!</definedName>
    <definedName name="_____________________________x14" hidden="1">#REF!</definedName>
    <definedName name="_____________________________x15" hidden="1">#REF!</definedName>
    <definedName name="_____________________________x16" hidden="1">#REF!</definedName>
    <definedName name="_____________________________x17" hidden="1">#REF!</definedName>
    <definedName name="_____________________________x18" hidden="1">#REF!</definedName>
    <definedName name="_____________________________x19" hidden="1">#REF!</definedName>
    <definedName name="_____________________________x20" hidden="1">#REF!</definedName>
    <definedName name="_____________________________x21" hidden="1">#REF!</definedName>
    <definedName name="_____________________________x22" hidden="1">#REF!</definedName>
    <definedName name="_____________________________x23" hidden="1">#REF!</definedName>
    <definedName name="_____________________________x24" hidden="1">#REF!</definedName>
    <definedName name="_____________________________x25" hidden="1">#REF!</definedName>
    <definedName name="_____________________________x28" hidden="1">#REF!</definedName>
    <definedName name="_____________________________x29" hidden="1">#REF!</definedName>
    <definedName name="_____________________________x32" hidden="1">#REF!</definedName>
    <definedName name="_____________________________x4" hidden="1">#REF!</definedName>
    <definedName name="_____________________________x5" hidden="1">#REF!</definedName>
    <definedName name="_____________________________x6" hidden="1">#REF!</definedName>
    <definedName name="_____________________________x7" hidden="1">#REF!</definedName>
    <definedName name="_____________________________x8" hidden="1">#REF!</definedName>
    <definedName name="_____________________________x9" hidden="1">#REF!</definedName>
    <definedName name="____________________________INV12">#REF!</definedName>
    <definedName name="____________________________INV13">#REF!</definedName>
    <definedName name="____________________________inv2">#REF!</definedName>
    <definedName name="____________________________la29" hidden="1">#REF!</definedName>
    <definedName name="____________________________la3" hidden="1">#REF!</definedName>
    <definedName name="____________________________la31" hidden="1">#REF!</definedName>
    <definedName name="____________________________la32" hidden="1">#REF!</definedName>
    <definedName name="____________________________la4" hidden="1">#REF!</definedName>
    <definedName name="____________________________la5" hidden="1">#REF!</definedName>
    <definedName name="____________________________la6" hidden="1">#REF!</definedName>
    <definedName name="____________________________la7" hidden="1">#REF!</definedName>
    <definedName name="____________________________la8" hidden="1">#REF!</definedName>
    <definedName name="____________________________la9" hidden="1">#REF!</definedName>
    <definedName name="____________________________lb1" hidden="1">#REF!</definedName>
    <definedName name="____________________________lb10" hidden="1">#REF!</definedName>
    <definedName name="____________________________lb11" hidden="1">#REF!</definedName>
    <definedName name="____________________________lb12" hidden="1">#REF!</definedName>
    <definedName name="____________________________lb13" hidden="1">#REF!</definedName>
    <definedName name="____________________________lb14" hidden="1">#REF!</definedName>
    <definedName name="____________________________lb15" hidden="1">#REF!</definedName>
    <definedName name="____________________________lb16" hidden="1">#REF!</definedName>
    <definedName name="____________________________lb17" hidden="1">#REF!</definedName>
    <definedName name="____________________________lb18" hidden="1">#REF!</definedName>
    <definedName name="____________________________lb19" hidden="1">#REF!</definedName>
    <definedName name="____________________________lb2" hidden="1">#REF!</definedName>
    <definedName name="____________________________lb20" hidden="1">#REF!</definedName>
    <definedName name="____________________________lb21" hidden="1">#REF!</definedName>
    <definedName name="____________________________lb22" hidden="1">#REF!</definedName>
    <definedName name="____________________________lb23" hidden="1">#REF!</definedName>
    <definedName name="____________________________lb24" hidden="1">#REF!</definedName>
    <definedName name="____________________________lb25" hidden="1">#REF!</definedName>
    <definedName name="____________________________lb27" hidden="1">#REF!</definedName>
    <definedName name="____________________________lb28" hidden="1">#REF!</definedName>
    <definedName name="____________________________lb29" hidden="1">#REF!</definedName>
    <definedName name="____________________________lb3" hidden="1">#REF!</definedName>
    <definedName name="____________________________lb30" hidden="1">#REF!</definedName>
    <definedName name="____________________________lb31" hidden="1">#REF!</definedName>
    <definedName name="____________________________lb32" hidden="1">#REF!</definedName>
    <definedName name="____________________________lb4" hidden="1">#REF!</definedName>
    <definedName name="____________________________lb5" hidden="1">#REF!</definedName>
    <definedName name="____________________________lb6" hidden="1">#REF!</definedName>
    <definedName name="____________________________lb7" hidden="1">#REF!</definedName>
    <definedName name="____________________________lb8" hidden="1">#REF!</definedName>
    <definedName name="____________________________lb9" hidden="1">#REF!</definedName>
    <definedName name="____________________________lbc1" hidden="1">#REF!</definedName>
    <definedName name="____________________________lbc10" hidden="1">#REF!</definedName>
    <definedName name="____________________________lbc11" hidden="1">#REF!</definedName>
    <definedName name="____________________________lbc12" hidden="1">#REF!</definedName>
    <definedName name="____________________________lbc13" hidden="1">#REF!</definedName>
    <definedName name="____________________________lbc14" hidden="1">#REF!</definedName>
    <definedName name="____________________________lbc15" hidden="1">#REF!</definedName>
    <definedName name="____________________________lbc16" hidden="1">#REF!</definedName>
    <definedName name="____________________________lbc17" hidden="1">#REF!</definedName>
    <definedName name="____________________________lbc18" hidden="1">#REF!</definedName>
    <definedName name="____________________________lbc19" hidden="1">#REF!</definedName>
    <definedName name="____________________________lbc2" hidden="1">#REF!</definedName>
    <definedName name="____________________________lbc20" hidden="1">#REF!</definedName>
    <definedName name="____________________________lbc21" hidden="1">#REF!</definedName>
    <definedName name="____________________________lbc22" hidden="1">#REF!</definedName>
    <definedName name="____________________________lbc23" hidden="1">#REF!</definedName>
    <definedName name="____________________________lbc24" hidden="1">#REF!</definedName>
    <definedName name="____________________________lbc25" hidden="1">#REF!</definedName>
    <definedName name="____________________________lbc26" hidden="1">#REF!</definedName>
    <definedName name="____________________________lbc27" hidden="1">#REF!</definedName>
    <definedName name="____________________________lbc28" hidden="1">#REF!</definedName>
    <definedName name="____________________________lbc29" hidden="1">#REF!</definedName>
    <definedName name="____________________________lbc3" hidden="1">#REF!</definedName>
    <definedName name="____________________________lbc31" hidden="1">#REF!</definedName>
    <definedName name="____________________________lbc32" hidden="1">#REF!</definedName>
    <definedName name="____________________________lbc4" hidden="1">#REF!</definedName>
    <definedName name="____________________________lbc5" hidden="1">#REF!</definedName>
    <definedName name="____________________________lbc6" hidden="1">#REF!</definedName>
    <definedName name="____________________________lbc7" hidden="1">#REF!</definedName>
    <definedName name="____________________________lbc8" hidden="1">#REF!</definedName>
    <definedName name="____________________________lbc9" hidden="1">#REF!</definedName>
    <definedName name="____________________________ld26" hidden="1">#REF!</definedName>
    <definedName name="____________________________ld31" hidden="1">#REF!</definedName>
    <definedName name="____________________________le31" hidden="1">#REF!</definedName>
    <definedName name="____________________________lf31" hidden="1">#REF!</definedName>
    <definedName name="____________________________x10" hidden="1">#REF!</definedName>
    <definedName name="____________________________x11" hidden="1">#REF!</definedName>
    <definedName name="____________________________x12" hidden="1">#REF!</definedName>
    <definedName name="____________________________x13" hidden="1">#REF!</definedName>
    <definedName name="____________________________x14" hidden="1">#REF!</definedName>
    <definedName name="____________________________x15" hidden="1">#REF!</definedName>
    <definedName name="____________________________x16" hidden="1">#REF!</definedName>
    <definedName name="____________________________x17" hidden="1">#REF!</definedName>
    <definedName name="____________________________x18" hidden="1">#REF!</definedName>
    <definedName name="____________________________x19" hidden="1">#REF!</definedName>
    <definedName name="____________________________x20" hidden="1">#REF!</definedName>
    <definedName name="____________________________x21" hidden="1">#REF!</definedName>
    <definedName name="____________________________x22" hidden="1">#REF!</definedName>
    <definedName name="____________________________x23" hidden="1">#REF!</definedName>
    <definedName name="____________________________x24" hidden="1">#REF!</definedName>
    <definedName name="____________________________x25" hidden="1">#REF!</definedName>
    <definedName name="____________________________x28" hidden="1">#REF!</definedName>
    <definedName name="____________________________x29" hidden="1">#REF!</definedName>
    <definedName name="____________________________x32" hidden="1">#REF!</definedName>
    <definedName name="____________________________x4" hidden="1">#REF!</definedName>
    <definedName name="____________________________x5" hidden="1">#REF!</definedName>
    <definedName name="____________________________x6" hidden="1">#REF!</definedName>
    <definedName name="____________________________x7" hidden="1">#REF!</definedName>
    <definedName name="____________________________x8" hidden="1">#REF!</definedName>
    <definedName name="____________________________x9" hidden="1">#REF!</definedName>
    <definedName name="___________________________INV12">#REF!</definedName>
    <definedName name="___________________________INV13">#REF!</definedName>
    <definedName name="___________________________inv2">#REF!</definedName>
    <definedName name="___________________________la29" hidden="1">#REF!</definedName>
    <definedName name="___________________________la3" hidden="1">#REF!</definedName>
    <definedName name="___________________________la31" hidden="1">#REF!</definedName>
    <definedName name="___________________________la32" hidden="1">#REF!</definedName>
    <definedName name="___________________________la4" hidden="1">#REF!</definedName>
    <definedName name="___________________________la5" hidden="1">#REF!</definedName>
    <definedName name="___________________________la6" hidden="1">#REF!</definedName>
    <definedName name="___________________________la7" hidden="1">#REF!</definedName>
    <definedName name="___________________________la8" hidden="1">#REF!</definedName>
    <definedName name="___________________________la9" hidden="1">#REF!</definedName>
    <definedName name="___________________________lb1" hidden="1">#REF!</definedName>
    <definedName name="___________________________lb10" hidden="1">#REF!</definedName>
    <definedName name="___________________________lb11" hidden="1">#REF!</definedName>
    <definedName name="___________________________lb12" hidden="1">#REF!</definedName>
    <definedName name="___________________________lb13" hidden="1">#REF!</definedName>
    <definedName name="___________________________lb14" hidden="1">#REF!</definedName>
    <definedName name="___________________________lb15" hidden="1">#REF!</definedName>
    <definedName name="___________________________lb16" hidden="1">#REF!</definedName>
    <definedName name="___________________________lb17" hidden="1">#REF!</definedName>
    <definedName name="___________________________lb18" hidden="1">#REF!</definedName>
    <definedName name="___________________________lb19" hidden="1">#REF!</definedName>
    <definedName name="___________________________lb2" hidden="1">#REF!</definedName>
    <definedName name="___________________________lb20" hidden="1">#REF!</definedName>
    <definedName name="___________________________lb21" hidden="1">#REF!</definedName>
    <definedName name="___________________________lb22" hidden="1">#REF!</definedName>
    <definedName name="___________________________lb23" hidden="1">#REF!</definedName>
    <definedName name="___________________________lb24" hidden="1">#REF!</definedName>
    <definedName name="___________________________lb25" hidden="1">#REF!</definedName>
    <definedName name="___________________________lb27" hidden="1">#REF!</definedName>
    <definedName name="___________________________lb28" hidden="1">#REF!</definedName>
    <definedName name="___________________________lb29" hidden="1">#REF!</definedName>
    <definedName name="___________________________lb3" hidden="1">#REF!</definedName>
    <definedName name="___________________________lb30" hidden="1">#REF!</definedName>
    <definedName name="___________________________lb31" hidden="1">#REF!</definedName>
    <definedName name="___________________________lb32" hidden="1">#REF!</definedName>
    <definedName name="___________________________lb4" hidden="1">#REF!</definedName>
    <definedName name="___________________________lb5" hidden="1">#REF!</definedName>
    <definedName name="___________________________lb6" hidden="1">#REF!</definedName>
    <definedName name="___________________________lb7" hidden="1">#REF!</definedName>
    <definedName name="___________________________lb8" hidden="1">#REF!</definedName>
    <definedName name="___________________________lb9" hidden="1">#REF!</definedName>
    <definedName name="___________________________lbc1" hidden="1">#REF!</definedName>
    <definedName name="___________________________lbc10" hidden="1">#REF!</definedName>
    <definedName name="___________________________lbc11" hidden="1">#REF!</definedName>
    <definedName name="___________________________lbc12" hidden="1">#REF!</definedName>
    <definedName name="___________________________lbc13" hidden="1">#REF!</definedName>
    <definedName name="___________________________lbc14" hidden="1">#REF!</definedName>
    <definedName name="___________________________lbc15" hidden="1">#REF!</definedName>
    <definedName name="___________________________lbc16" hidden="1">#REF!</definedName>
    <definedName name="___________________________lbc17" hidden="1">#REF!</definedName>
    <definedName name="___________________________lbc18" hidden="1">#REF!</definedName>
    <definedName name="___________________________lbc19" hidden="1">#REF!</definedName>
    <definedName name="___________________________lbc2" hidden="1">#REF!</definedName>
    <definedName name="___________________________lbc20" hidden="1">#REF!</definedName>
    <definedName name="___________________________lbc21" hidden="1">#REF!</definedName>
    <definedName name="___________________________lbc22" hidden="1">#REF!</definedName>
    <definedName name="___________________________lbc23" hidden="1">#REF!</definedName>
    <definedName name="___________________________lbc24" hidden="1">#REF!</definedName>
    <definedName name="___________________________lbc25" hidden="1">#REF!</definedName>
    <definedName name="___________________________lbc26" hidden="1">#REF!</definedName>
    <definedName name="___________________________lbc27" hidden="1">#REF!</definedName>
    <definedName name="___________________________lbc28" hidden="1">#REF!</definedName>
    <definedName name="___________________________lbc29" hidden="1">#REF!</definedName>
    <definedName name="___________________________lbc3" hidden="1">#REF!</definedName>
    <definedName name="___________________________lbc31" hidden="1">#REF!</definedName>
    <definedName name="___________________________lbc32" hidden="1">#REF!</definedName>
    <definedName name="___________________________lbc4" hidden="1">#REF!</definedName>
    <definedName name="___________________________lbc5" hidden="1">#REF!</definedName>
    <definedName name="___________________________lbc6" hidden="1">#REF!</definedName>
    <definedName name="___________________________lbc7" hidden="1">#REF!</definedName>
    <definedName name="___________________________lbc8" hidden="1">#REF!</definedName>
    <definedName name="___________________________lbc9" hidden="1">#REF!</definedName>
    <definedName name="___________________________ld26" hidden="1">#REF!</definedName>
    <definedName name="___________________________ld31" hidden="1">#REF!</definedName>
    <definedName name="___________________________le31" hidden="1">#REF!</definedName>
    <definedName name="___________________________lf31" hidden="1">#REF!</definedName>
    <definedName name="___________________________x10" hidden="1">#REF!</definedName>
    <definedName name="___________________________x11" hidden="1">#REF!</definedName>
    <definedName name="___________________________x12" hidden="1">#REF!</definedName>
    <definedName name="___________________________x13" hidden="1">#REF!</definedName>
    <definedName name="___________________________x14" hidden="1">#REF!</definedName>
    <definedName name="___________________________x15" hidden="1">#REF!</definedName>
    <definedName name="___________________________x16" hidden="1">#REF!</definedName>
    <definedName name="___________________________x17" hidden="1">#REF!</definedName>
    <definedName name="___________________________x18" hidden="1">#REF!</definedName>
    <definedName name="___________________________x19" hidden="1">#REF!</definedName>
    <definedName name="___________________________x20" hidden="1">#REF!</definedName>
    <definedName name="___________________________x21" hidden="1">#REF!</definedName>
    <definedName name="___________________________x22" hidden="1">#REF!</definedName>
    <definedName name="___________________________x23" hidden="1">#REF!</definedName>
    <definedName name="___________________________x24" hidden="1">#REF!</definedName>
    <definedName name="___________________________x25" hidden="1">#REF!</definedName>
    <definedName name="___________________________x28" hidden="1">#REF!</definedName>
    <definedName name="___________________________x29" hidden="1">#REF!</definedName>
    <definedName name="___________________________x32" hidden="1">#REF!</definedName>
    <definedName name="___________________________x4" hidden="1">#REF!</definedName>
    <definedName name="___________________________x5" hidden="1">#REF!</definedName>
    <definedName name="___________________________x6" hidden="1">#REF!</definedName>
    <definedName name="___________________________x7" hidden="1">#REF!</definedName>
    <definedName name="___________________________x8" hidden="1">#REF!</definedName>
    <definedName name="___________________________x9" hidden="1">#REF!</definedName>
    <definedName name="__________________________INV12">#REF!</definedName>
    <definedName name="__________________________INV13">#REF!</definedName>
    <definedName name="__________________________inv2">#REF!</definedName>
    <definedName name="__________________________la29" hidden="1">#REF!</definedName>
    <definedName name="__________________________la3" hidden="1">#REF!</definedName>
    <definedName name="__________________________la31" hidden="1">#REF!</definedName>
    <definedName name="__________________________la32" hidden="1">#REF!</definedName>
    <definedName name="__________________________la4" hidden="1">#REF!</definedName>
    <definedName name="__________________________la5" hidden="1">#REF!</definedName>
    <definedName name="__________________________la6" hidden="1">#REF!</definedName>
    <definedName name="__________________________la7" hidden="1">#REF!</definedName>
    <definedName name="__________________________la8" hidden="1">#REF!</definedName>
    <definedName name="__________________________la9" hidden="1">#REF!</definedName>
    <definedName name="__________________________lb1" hidden="1">#REF!</definedName>
    <definedName name="__________________________lb10" hidden="1">#REF!</definedName>
    <definedName name="__________________________lb11" hidden="1">#REF!</definedName>
    <definedName name="__________________________lb12" hidden="1">#REF!</definedName>
    <definedName name="__________________________lb13" hidden="1">#REF!</definedName>
    <definedName name="__________________________lb14" hidden="1">#REF!</definedName>
    <definedName name="__________________________lb15" hidden="1">#REF!</definedName>
    <definedName name="__________________________lb16" hidden="1">#REF!</definedName>
    <definedName name="__________________________lb17" hidden="1">#REF!</definedName>
    <definedName name="__________________________lb18" hidden="1">#REF!</definedName>
    <definedName name="__________________________lb19" hidden="1">#REF!</definedName>
    <definedName name="__________________________lb2" hidden="1">#REF!</definedName>
    <definedName name="__________________________lb20" hidden="1">#REF!</definedName>
    <definedName name="__________________________lb21" hidden="1">#REF!</definedName>
    <definedName name="__________________________lb22" hidden="1">#REF!</definedName>
    <definedName name="__________________________lb23" hidden="1">#REF!</definedName>
    <definedName name="__________________________lb24" hidden="1">#REF!</definedName>
    <definedName name="__________________________lb25" hidden="1">#REF!</definedName>
    <definedName name="__________________________lb27" hidden="1">#REF!</definedName>
    <definedName name="__________________________lb28" hidden="1">#REF!</definedName>
    <definedName name="__________________________lb29" hidden="1">#REF!</definedName>
    <definedName name="__________________________lb3" hidden="1">#REF!</definedName>
    <definedName name="__________________________lb30" hidden="1">#REF!</definedName>
    <definedName name="__________________________lb31" hidden="1">#REF!</definedName>
    <definedName name="__________________________lb32" hidden="1">#REF!</definedName>
    <definedName name="__________________________lb4" hidden="1">#REF!</definedName>
    <definedName name="__________________________lb5" hidden="1">#REF!</definedName>
    <definedName name="__________________________lb6" hidden="1">#REF!</definedName>
    <definedName name="__________________________lb7" hidden="1">#REF!</definedName>
    <definedName name="__________________________lb8" hidden="1">#REF!</definedName>
    <definedName name="__________________________lb9" hidden="1">#REF!</definedName>
    <definedName name="__________________________lbc1" hidden="1">#REF!</definedName>
    <definedName name="__________________________lbc10" hidden="1">#REF!</definedName>
    <definedName name="__________________________lbc11" hidden="1">#REF!</definedName>
    <definedName name="__________________________lbc12" hidden="1">#REF!</definedName>
    <definedName name="__________________________lbc13" hidden="1">#REF!</definedName>
    <definedName name="__________________________lbc14" hidden="1">#REF!</definedName>
    <definedName name="__________________________lbc15" hidden="1">#REF!</definedName>
    <definedName name="__________________________lbc16" hidden="1">#REF!</definedName>
    <definedName name="__________________________lbc17" hidden="1">#REF!</definedName>
    <definedName name="__________________________lbc18" hidden="1">#REF!</definedName>
    <definedName name="__________________________lbc19" hidden="1">#REF!</definedName>
    <definedName name="__________________________lbc2" hidden="1">#REF!</definedName>
    <definedName name="__________________________lbc20" hidden="1">#REF!</definedName>
    <definedName name="__________________________lbc21" hidden="1">#REF!</definedName>
    <definedName name="__________________________lbc22" hidden="1">#REF!</definedName>
    <definedName name="__________________________lbc23" hidden="1">#REF!</definedName>
    <definedName name="__________________________lbc24" hidden="1">#REF!</definedName>
    <definedName name="__________________________lbc25" hidden="1">#REF!</definedName>
    <definedName name="__________________________lbc26" hidden="1">#REF!</definedName>
    <definedName name="__________________________lbc27" hidden="1">#REF!</definedName>
    <definedName name="__________________________lbc28" hidden="1">#REF!</definedName>
    <definedName name="__________________________lbc29" hidden="1">#REF!</definedName>
    <definedName name="__________________________lbc3" hidden="1">#REF!</definedName>
    <definedName name="__________________________lbc31" hidden="1">#REF!</definedName>
    <definedName name="__________________________lbc32" hidden="1">#REF!</definedName>
    <definedName name="__________________________lbc4" hidden="1">#REF!</definedName>
    <definedName name="__________________________lbc5" hidden="1">#REF!</definedName>
    <definedName name="__________________________lbc6" hidden="1">#REF!</definedName>
    <definedName name="__________________________lbc7" hidden="1">#REF!</definedName>
    <definedName name="__________________________lbc8" hidden="1">#REF!</definedName>
    <definedName name="__________________________lbc9" hidden="1">#REF!</definedName>
    <definedName name="__________________________ld26" hidden="1">#REF!</definedName>
    <definedName name="__________________________ld31" hidden="1">#REF!</definedName>
    <definedName name="__________________________le31" hidden="1">#REF!</definedName>
    <definedName name="__________________________lf31" hidden="1">#REF!</definedName>
    <definedName name="__________________________x10" hidden="1">#REF!</definedName>
    <definedName name="__________________________x11" hidden="1">#REF!</definedName>
    <definedName name="__________________________x12" hidden="1">#REF!</definedName>
    <definedName name="__________________________x13" hidden="1">#REF!</definedName>
    <definedName name="__________________________x14" hidden="1">#REF!</definedName>
    <definedName name="__________________________x15" hidden="1">#REF!</definedName>
    <definedName name="__________________________x16" hidden="1">#REF!</definedName>
    <definedName name="__________________________x17" hidden="1">#REF!</definedName>
    <definedName name="__________________________x18" hidden="1">#REF!</definedName>
    <definedName name="__________________________x19" hidden="1">#REF!</definedName>
    <definedName name="__________________________x20" hidden="1">#REF!</definedName>
    <definedName name="__________________________x21" hidden="1">#REF!</definedName>
    <definedName name="__________________________x22" hidden="1">#REF!</definedName>
    <definedName name="__________________________x23" hidden="1">#REF!</definedName>
    <definedName name="__________________________x24" hidden="1">#REF!</definedName>
    <definedName name="__________________________x25" hidden="1">#REF!</definedName>
    <definedName name="__________________________x28" hidden="1">#REF!</definedName>
    <definedName name="__________________________x29" hidden="1">#REF!</definedName>
    <definedName name="__________________________x32" hidden="1">#REF!</definedName>
    <definedName name="__________________________x4" hidden="1">#REF!</definedName>
    <definedName name="__________________________x5" hidden="1">#REF!</definedName>
    <definedName name="__________________________x6" hidden="1">#REF!</definedName>
    <definedName name="__________________________x7" hidden="1">#REF!</definedName>
    <definedName name="__________________________x8" hidden="1">#REF!</definedName>
    <definedName name="__________________________x9" hidden="1">#REF!</definedName>
    <definedName name="_________________________INV12">#REF!</definedName>
    <definedName name="_________________________INV13">#REF!</definedName>
    <definedName name="_________________________inv2">#REF!</definedName>
    <definedName name="_________________________la29" hidden="1">#REF!</definedName>
    <definedName name="_________________________la3" hidden="1">#REF!</definedName>
    <definedName name="_________________________la31" hidden="1">#REF!</definedName>
    <definedName name="_________________________la32" hidden="1">#REF!</definedName>
    <definedName name="_________________________la4" hidden="1">#REF!</definedName>
    <definedName name="_________________________la5" hidden="1">#REF!</definedName>
    <definedName name="_________________________la6" hidden="1">#REF!</definedName>
    <definedName name="_________________________la7" hidden="1">#REF!</definedName>
    <definedName name="_________________________la8" hidden="1">#REF!</definedName>
    <definedName name="_________________________la9" hidden="1">#REF!</definedName>
    <definedName name="_________________________lb1" hidden="1">#REF!</definedName>
    <definedName name="_________________________lb10" hidden="1">#REF!</definedName>
    <definedName name="_________________________lb11" hidden="1">#REF!</definedName>
    <definedName name="_________________________lb12" hidden="1">#REF!</definedName>
    <definedName name="_________________________lb13" hidden="1">#REF!</definedName>
    <definedName name="_________________________lb14" hidden="1">#REF!</definedName>
    <definedName name="_________________________lb15" hidden="1">#REF!</definedName>
    <definedName name="_________________________lb16" hidden="1">#REF!</definedName>
    <definedName name="_________________________lb17" hidden="1">#REF!</definedName>
    <definedName name="_________________________lb18" hidden="1">#REF!</definedName>
    <definedName name="_________________________lb19" hidden="1">#REF!</definedName>
    <definedName name="_________________________lb2" hidden="1">#REF!</definedName>
    <definedName name="_________________________lb20" hidden="1">#REF!</definedName>
    <definedName name="_________________________lb21" hidden="1">#REF!</definedName>
    <definedName name="_________________________lb22" hidden="1">#REF!</definedName>
    <definedName name="_________________________lb23" hidden="1">#REF!</definedName>
    <definedName name="_________________________lb24" hidden="1">#REF!</definedName>
    <definedName name="_________________________lb25" hidden="1">#REF!</definedName>
    <definedName name="_________________________lb27" hidden="1">#REF!</definedName>
    <definedName name="_________________________lb28" hidden="1">#REF!</definedName>
    <definedName name="_________________________lb29" hidden="1">#REF!</definedName>
    <definedName name="_________________________lb3" hidden="1">#REF!</definedName>
    <definedName name="_________________________lb30" hidden="1">#REF!</definedName>
    <definedName name="_________________________lb31" hidden="1">#REF!</definedName>
    <definedName name="_________________________lb32" hidden="1">#REF!</definedName>
    <definedName name="_________________________lb4" hidden="1">#REF!</definedName>
    <definedName name="_________________________lb5" hidden="1">#REF!</definedName>
    <definedName name="_________________________lb6" hidden="1">#REF!</definedName>
    <definedName name="_________________________lb7" hidden="1">#REF!</definedName>
    <definedName name="_________________________lb8" hidden="1">#REF!</definedName>
    <definedName name="_________________________lb9" hidden="1">#REF!</definedName>
    <definedName name="_________________________lbc1" hidden="1">#REF!</definedName>
    <definedName name="_________________________lbc10" hidden="1">#REF!</definedName>
    <definedName name="_________________________lbc11" hidden="1">#REF!</definedName>
    <definedName name="_________________________lbc12" hidden="1">#REF!</definedName>
    <definedName name="_________________________lbc13" hidden="1">#REF!</definedName>
    <definedName name="_________________________lbc14" hidden="1">#REF!</definedName>
    <definedName name="_________________________lbc15" hidden="1">#REF!</definedName>
    <definedName name="_________________________lbc16" hidden="1">#REF!</definedName>
    <definedName name="_________________________lbc17" hidden="1">#REF!</definedName>
    <definedName name="_________________________lbc18" hidden="1">#REF!</definedName>
    <definedName name="_________________________lbc19" hidden="1">#REF!</definedName>
    <definedName name="_________________________lbc2" hidden="1">#REF!</definedName>
    <definedName name="_________________________lbc20" hidden="1">#REF!</definedName>
    <definedName name="_________________________lbc21" hidden="1">#REF!</definedName>
    <definedName name="_________________________lbc22" hidden="1">#REF!</definedName>
    <definedName name="_________________________lbc23" hidden="1">#REF!</definedName>
    <definedName name="_________________________lbc24" hidden="1">#REF!</definedName>
    <definedName name="_________________________lbc25" hidden="1">#REF!</definedName>
    <definedName name="_________________________lbc26" hidden="1">#REF!</definedName>
    <definedName name="_________________________lbc27" hidden="1">#REF!</definedName>
    <definedName name="_________________________lbc28" hidden="1">#REF!</definedName>
    <definedName name="_________________________lbc29" hidden="1">#REF!</definedName>
    <definedName name="_________________________lbc3" hidden="1">#REF!</definedName>
    <definedName name="_________________________lbc31" hidden="1">#REF!</definedName>
    <definedName name="_________________________lbc32" hidden="1">#REF!</definedName>
    <definedName name="_________________________lbc4" hidden="1">#REF!</definedName>
    <definedName name="_________________________lbc5" hidden="1">#REF!</definedName>
    <definedName name="_________________________lbc6" hidden="1">#REF!</definedName>
    <definedName name="_________________________lbc7" hidden="1">#REF!</definedName>
    <definedName name="_________________________lbc8" hidden="1">#REF!</definedName>
    <definedName name="_________________________lbc9" hidden="1">#REF!</definedName>
    <definedName name="_________________________ld26" hidden="1">#REF!</definedName>
    <definedName name="_________________________ld31" hidden="1">#REF!</definedName>
    <definedName name="_________________________le31" hidden="1">#REF!</definedName>
    <definedName name="_________________________lf31" hidden="1">#REF!</definedName>
    <definedName name="_________________________x10" hidden="1">#REF!</definedName>
    <definedName name="_________________________x11" hidden="1">#REF!</definedName>
    <definedName name="_________________________x12" hidden="1">#REF!</definedName>
    <definedName name="_________________________x13" hidden="1">#REF!</definedName>
    <definedName name="_________________________x14" hidden="1">#REF!</definedName>
    <definedName name="_________________________x15" hidden="1">#REF!</definedName>
    <definedName name="_________________________x16" hidden="1">#REF!</definedName>
    <definedName name="_________________________x17" hidden="1">#REF!</definedName>
    <definedName name="_________________________x18" hidden="1">#REF!</definedName>
    <definedName name="_________________________x19" hidden="1">#REF!</definedName>
    <definedName name="_________________________x20" hidden="1">#REF!</definedName>
    <definedName name="_________________________x21" hidden="1">#REF!</definedName>
    <definedName name="_________________________x22" hidden="1">#REF!</definedName>
    <definedName name="_________________________x23" hidden="1">#REF!</definedName>
    <definedName name="_________________________x24" hidden="1">#REF!</definedName>
    <definedName name="_________________________x25" hidden="1">#REF!</definedName>
    <definedName name="_________________________x28" hidden="1">#REF!</definedName>
    <definedName name="_________________________x29" hidden="1">#REF!</definedName>
    <definedName name="_________________________x32" hidden="1">#REF!</definedName>
    <definedName name="_________________________x4" hidden="1">#REF!</definedName>
    <definedName name="_________________________x5" hidden="1">#REF!</definedName>
    <definedName name="_________________________x6" hidden="1">#REF!</definedName>
    <definedName name="_________________________x7" hidden="1">#REF!</definedName>
    <definedName name="_________________________x8" hidden="1">#REF!</definedName>
    <definedName name="_________________________x9" hidden="1">#REF!</definedName>
    <definedName name="________________________INV12">#REF!</definedName>
    <definedName name="________________________INV13">#REF!</definedName>
    <definedName name="________________________inv2">#REF!</definedName>
    <definedName name="________________________la29" hidden="1">#REF!</definedName>
    <definedName name="________________________la3" hidden="1">#REF!</definedName>
    <definedName name="________________________la31" hidden="1">#REF!</definedName>
    <definedName name="________________________la32" hidden="1">#REF!</definedName>
    <definedName name="________________________la4" hidden="1">#REF!</definedName>
    <definedName name="________________________la5" hidden="1">#REF!</definedName>
    <definedName name="________________________la6" hidden="1">#REF!</definedName>
    <definedName name="________________________la7" hidden="1">#REF!</definedName>
    <definedName name="________________________la8" hidden="1">#REF!</definedName>
    <definedName name="________________________la9" hidden="1">#REF!</definedName>
    <definedName name="________________________lb1" hidden="1">#REF!</definedName>
    <definedName name="________________________lb10" hidden="1">#REF!</definedName>
    <definedName name="________________________lb11" hidden="1">#REF!</definedName>
    <definedName name="________________________lb12" hidden="1">#REF!</definedName>
    <definedName name="________________________lb13" hidden="1">#REF!</definedName>
    <definedName name="________________________lb14" hidden="1">#REF!</definedName>
    <definedName name="________________________lb15" hidden="1">#REF!</definedName>
    <definedName name="________________________lb16" hidden="1">#REF!</definedName>
    <definedName name="________________________lb17" hidden="1">#REF!</definedName>
    <definedName name="________________________lb18" hidden="1">#REF!</definedName>
    <definedName name="________________________lb19" hidden="1">#REF!</definedName>
    <definedName name="________________________lb2" hidden="1">#REF!</definedName>
    <definedName name="________________________lb20" hidden="1">#REF!</definedName>
    <definedName name="________________________lb21" hidden="1">#REF!</definedName>
    <definedName name="________________________lb22" hidden="1">#REF!</definedName>
    <definedName name="________________________lb23" hidden="1">#REF!</definedName>
    <definedName name="________________________lb24" hidden="1">#REF!</definedName>
    <definedName name="________________________lb25" hidden="1">#REF!</definedName>
    <definedName name="________________________lb27" hidden="1">#REF!</definedName>
    <definedName name="________________________lb28" hidden="1">#REF!</definedName>
    <definedName name="________________________lb29" hidden="1">#REF!</definedName>
    <definedName name="________________________lb3" hidden="1">#REF!</definedName>
    <definedName name="________________________lb30" hidden="1">#REF!</definedName>
    <definedName name="________________________lb31" hidden="1">#REF!</definedName>
    <definedName name="________________________lb32" hidden="1">#REF!</definedName>
    <definedName name="________________________lb4" hidden="1">#REF!</definedName>
    <definedName name="________________________lb5" hidden="1">#REF!</definedName>
    <definedName name="________________________lb6" hidden="1">#REF!</definedName>
    <definedName name="________________________lb7" hidden="1">#REF!</definedName>
    <definedName name="________________________lb8" hidden="1">#REF!</definedName>
    <definedName name="________________________lb9" hidden="1">#REF!</definedName>
    <definedName name="________________________lbc1" hidden="1">#REF!</definedName>
    <definedName name="________________________lbc10" hidden="1">#REF!</definedName>
    <definedName name="________________________lbc11" hidden="1">#REF!</definedName>
    <definedName name="________________________lbc12" hidden="1">#REF!</definedName>
    <definedName name="________________________lbc13" hidden="1">#REF!</definedName>
    <definedName name="________________________lbc14" hidden="1">#REF!</definedName>
    <definedName name="________________________lbc15" hidden="1">#REF!</definedName>
    <definedName name="________________________lbc16" hidden="1">#REF!</definedName>
    <definedName name="________________________lbc17" hidden="1">#REF!</definedName>
    <definedName name="________________________lbc18" hidden="1">#REF!</definedName>
    <definedName name="________________________lbc19" hidden="1">#REF!</definedName>
    <definedName name="________________________lbc2" hidden="1">#REF!</definedName>
    <definedName name="________________________lbc20" hidden="1">#REF!</definedName>
    <definedName name="________________________lbc21" hidden="1">#REF!</definedName>
    <definedName name="________________________lbc22" hidden="1">#REF!</definedName>
    <definedName name="________________________lbc23" hidden="1">#REF!</definedName>
    <definedName name="________________________lbc24" hidden="1">#REF!</definedName>
    <definedName name="________________________lbc25" hidden="1">#REF!</definedName>
    <definedName name="________________________lbc26" hidden="1">#REF!</definedName>
    <definedName name="________________________lbc27" hidden="1">#REF!</definedName>
    <definedName name="________________________lbc28" hidden="1">#REF!</definedName>
    <definedName name="________________________lbc29" hidden="1">#REF!</definedName>
    <definedName name="________________________lbc3" hidden="1">#REF!</definedName>
    <definedName name="________________________lbc31" hidden="1">#REF!</definedName>
    <definedName name="________________________lbc32" hidden="1">#REF!</definedName>
    <definedName name="________________________lbc4" hidden="1">#REF!</definedName>
    <definedName name="________________________lbc5" hidden="1">#REF!</definedName>
    <definedName name="________________________lbc6" hidden="1">#REF!</definedName>
    <definedName name="________________________lbc7" hidden="1">#REF!</definedName>
    <definedName name="________________________lbc8" hidden="1">#REF!</definedName>
    <definedName name="________________________lbc9" hidden="1">#REF!</definedName>
    <definedName name="________________________ld26" hidden="1">#REF!</definedName>
    <definedName name="________________________ld31" hidden="1">#REF!</definedName>
    <definedName name="________________________le31" hidden="1">#REF!</definedName>
    <definedName name="________________________lf31" hidden="1">#REF!</definedName>
    <definedName name="________________________x10" hidden="1">#REF!</definedName>
    <definedName name="________________________x11" hidden="1">#REF!</definedName>
    <definedName name="________________________x12" hidden="1">#REF!</definedName>
    <definedName name="________________________x13" hidden="1">#REF!</definedName>
    <definedName name="________________________x14" hidden="1">#REF!</definedName>
    <definedName name="________________________x15" hidden="1">#REF!</definedName>
    <definedName name="________________________x16" hidden="1">#REF!</definedName>
    <definedName name="________________________x17" hidden="1">#REF!</definedName>
    <definedName name="________________________x18" hidden="1">#REF!</definedName>
    <definedName name="________________________x19" hidden="1">#REF!</definedName>
    <definedName name="________________________x20" hidden="1">#REF!</definedName>
    <definedName name="________________________x21" hidden="1">#REF!</definedName>
    <definedName name="________________________x22" hidden="1">#REF!</definedName>
    <definedName name="________________________x23" hidden="1">#REF!</definedName>
    <definedName name="________________________x24" hidden="1">#REF!</definedName>
    <definedName name="________________________x25" hidden="1">#REF!</definedName>
    <definedName name="________________________x28" hidden="1">#REF!</definedName>
    <definedName name="________________________x29" hidden="1">#REF!</definedName>
    <definedName name="________________________x32" hidden="1">#REF!</definedName>
    <definedName name="________________________x4" hidden="1">#REF!</definedName>
    <definedName name="________________________x5" hidden="1">#REF!</definedName>
    <definedName name="________________________x6" hidden="1">#REF!</definedName>
    <definedName name="________________________x7" hidden="1">#REF!</definedName>
    <definedName name="________________________x8" hidden="1">#REF!</definedName>
    <definedName name="________________________x9" hidden="1">#REF!</definedName>
    <definedName name="_______________________INV12">#REF!</definedName>
    <definedName name="_______________________INV13">#REF!</definedName>
    <definedName name="_______________________inv2">#REF!</definedName>
    <definedName name="_______________________la29" hidden="1">#REF!</definedName>
    <definedName name="_______________________la3" hidden="1">#REF!</definedName>
    <definedName name="_______________________la31" hidden="1">#REF!</definedName>
    <definedName name="_______________________la32" hidden="1">#REF!</definedName>
    <definedName name="_______________________la4" hidden="1">#REF!</definedName>
    <definedName name="_______________________la5" hidden="1">#REF!</definedName>
    <definedName name="_______________________la6" hidden="1">#REF!</definedName>
    <definedName name="_______________________la7" hidden="1">#REF!</definedName>
    <definedName name="_______________________la8" hidden="1">#REF!</definedName>
    <definedName name="_______________________la9" hidden="1">#REF!</definedName>
    <definedName name="_______________________lb1" hidden="1">#REF!</definedName>
    <definedName name="_______________________lb10" hidden="1">#REF!</definedName>
    <definedName name="_______________________lb11" hidden="1">#REF!</definedName>
    <definedName name="_______________________lb12" hidden="1">#REF!</definedName>
    <definedName name="_______________________lb13" hidden="1">#REF!</definedName>
    <definedName name="_______________________lb14" hidden="1">#REF!</definedName>
    <definedName name="_______________________lb15" hidden="1">#REF!</definedName>
    <definedName name="_______________________lb16" hidden="1">#REF!</definedName>
    <definedName name="_______________________lb17" hidden="1">#REF!</definedName>
    <definedName name="_______________________lb18" hidden="1">#REF!</definedName>
    <definedName name="_______________________lb19" hidden="1">#REF!</definedName>
    <definedName name="_______________________lb2" hidden="1">#REF!</definedName>
    <definedName name="_______________________lb20" hidden="1">#REF!</definedName>
    <definedName name="_______________________lb21" hidden="1">#REF!</definedName>
    <definedName name="_______________________lb22" hidden="1">#REF!</definedName>
    <definedName name="_______________________lb23" hidden="1">#REF!</definedName>
    <definedName name="_______________________lb24" hidden="1">#REF!</definedName>
    <definedName name="_______________________lb25" hidden="1">#REF!</definedName>
    <definedName name="_______________________lb27" hidden="1">#REF!</definedName>
    <definedName name="_______________________lb28" hidden="1">#REF!</definedName>
    <definedName name="_______________________lb29" hidden="1">#REF!</definedName>
    <definedName name="_______________________lb3" hidden="1">#REF!</definedName>
    <definedName name="_______________________lb30" hidden="1">#REF!</definedName>
    <definedName name="_______________________lb31" hidden="1">#REF!</definedName>
    <definedName name="_______________________lb32" hidden="1">#REF!</definedName>
    <definedName name="_______________________lb4" hidden="1">#REF!</definedName>
    <definedName name="_______________________lb5" hidden="1">#REF!</definedName>
    <definedName name="_______________________lb6" hidden="1">#REF!</definedName>
    <definedName name="_______________________lb7" hidden="1">#REF!</definedName>
    <definedName name="_______________________lb8" hidden="1">#REF!</definedName>
    <definedName name="_______________________lb9" hidden="1">#REF!</definedName>
    <definedName name="_______________________lbc1" hidden="1">#REF!</definedName>
    <definedName name="_______________________lbc10" hidden="1">#REF!</definedName>
    <definedName name="_______________________lbc11" hidden="1">#REF!</definedName>
    <definedName name="_______________________lbc12" hidden="1">#REF!</definedName>
    <definedName name="_______________________lbc13" hidden="1">#REF!</definedName>
    <definedName name="_______________________lbc14" hidden="1">#REF!</definedName>
    <definedName name="_______________________lbc15" hidden="1">#REF!</definedName>
    <definedName name="_______________________lbc16" hidden="1">#REF!</definedName>
    <definedName name="_______________________lbc17" hidden="1">#REF!</definedName>
    <definedName name="_______________________lbc18" hidden="1">#REF!</definedName>
    <definedName name="_______________________lbc19" hidden="1">#REF!</definedName>
    <definedName name="_______________________lbc2" hidden="1">#REF!</definedName>
    <definedName name="_______________________lbc20" hidden="1">#REF!</definedName>
    <definedName name="_______________________lbc21" hidden="1">#REF!</definedName>
    <definedName name="_______________________lbc22" hidden="1">#REF!</definedName>
    <definedName name="_______________________lbc23" hidden="1">#REF!</definedName>
    <definedName name="_______________________lbc24" hidden="1">#REF!</definedName>
    <definedName name="_______________________lbc25" hidden="1">#REF!</definedName>
    <definedName name="_______________________lbc26" hidden="1">#REF!</definedName>
    <definedName name="_______________________lbc27" hidden="1">#REF!</definedName>
    <definedName name="_______________________lbc28" hidden="1">#REF!</definedName>
    <definedName name="_______________________lbc29" hidden="1">#REF!</definedName>
    <definedName name="_______________________lbc3" hidden="1">#REF!</definedName>
    <definedName name="_______________________lbc31" hidden="1">#REF!</definedName>
    <definedName name="_______________________lbc32" hidden="1">#REF!</definedName>
    <definedName name="_______________________lbc4" hidden="1">#REF!</definedName>
    <definedName name="_______________________lbc5" hidden="1">#REF!</definedName>
    <definedName name="_______________________lbc6" hidden="1">#REF!</definedName>
    <definedName name="_______________________lbc7" hidden="1">#REF!</definedName>
    <definedName name="_______________________lbc8" hidden="1">#REF!</definedName>
    <definedName name="_______________________lbc9" hidden="1">#REF!</definedName>
    <definedName name="_______________________ld26" hidden="1">#REF!</definedName>
    <definedName name="_______________________ld31" hidden="1">#REF!</definedName>
    <definedName name="_______________________le31" hidden="1">#REF!</definedName>
    <definedName name="_______________________lf31" hidden="1">#REF!</definedName>
    <definedName name="_______________________x10" hidden="1">#REF!</definedName>
    <definedName name="_______________________x11" hidden="1">#REF!</definedName>
    <definedName name="_______________________x12" hidden="1">#REF!</definedName>
    <definedName name="_______________________x13" hidden="1">#REF!</definedName>
    <definedName name="_______________________x14" hidden="1">#REF!</definedName>
    <definedName name="_______________________x15" hidden="1">#REF!</definedName>
    <definedName name="_______________________x16" hidden="1">#REF!</definedName>
    <definedName name="_______________________x17" hidden="1">#REF!</definedName>
    <definedName name="_______________________x18" hidden="1">#REF!</definedName>
    <definedName name="_______________________x19" hidden="1">#REF!</definedName>
    <definedName name="_______________________x20" hidden="1">#REF!</definedName>
    <definedName name="_______________________x21" hidden="1">#REF!</definedName>
    <definedName name="_______________________x22" hidden="1">#REF!</definedName>
    <definedName name="_______________________x23" hidden="1">#REF!</definedName>
    <definedName name="_______________________x24" hidden="1">#REF!</definedName>
    <definedName name="_______________________x25" hidden="1">#REF!</definedName>
    <definedName name="_______________________x28" hidden="1">#REF!</definedName>
    <definedName name="_______________________x29" hidden="1">#REF!</definedName>
    <definedName name="_______________________x32" hidden="1">#REF!</definedName>
    <definedName name="_______________________x4" hidden="1">#REF!</definedName>
    <definedName name="_______________________x5" hidden="1">#REF!</definedName>
    <definedName name="_______________________x6" hidden="1">#REF!</definedName>
    <definedName name="_______________________x7" hidden="1">#REF!</definedName>
    <definedName name="_______________________x8" hidden="1">#REF!</definedName>
    <definedName name="_______________________x9" hidden="1">#REF!</definedName>
    <definedName name="______________________INV12">#REF!</definedName>
    <definedName name="______________________INV13">#REF!</definedName>
    <definedName name="______________________inv2">#REF!</definedName>
    <definedName name="______________________la29" hidden="1">#REF!</definedName>
    <definedName name="______________________la3" hidden="1">#REF!</definedName>
    <definedName name="______________________la31" hidden="1">#REF!</definedName>
    <definedName name="______________________la32" hidden="1">#REF!</definedName>
    <definedName name="______________________la4" hidden="1">#REF!</definedName>
    <definedName name="______________________la5" hidden="1">#REF!</definedName>
    <definedName name="______________________la6" hidden="1">#REF!</definedName>
    <definedName name="______________________la7" hidden="1">#REF!</definedName>
    <definedName name="______________________la8" hidden="1">#REF!</definedName>
    <definedName name="______________________la9" hidden="1">#REF!</definedName>
    <definedName name="______________________lb1" hidden="1">#REF!</definedName>
    <definedName name="______________________lb10" hidden="1">#REF!</definedName>
    <definedName name="______________________lb11" hidden="1">#REF!</definedName>
    <definedName name="______________________lb12" hidden="1">#REF!</definedName>
    <definedName name="______________________lb13" hidden="1">#REF!</definedName>
    <definedName name="______________________lb14" hidden="1">#REF!</definedName>
    <definedName name="______________________lb15" hidden="1">#REF!</definedName>
    <definedName name="______________________lb16" hidden="1">#REF!</definedName>
    <definedName name="______________________lb17" hidden="1">#REF!</definedName>
    <definedName name="______________________lb18" hidden="1">#REF!</definedName>
    <definedName name="______________________lb19" hidden="1">#REF!</definedName>
    <definedName name="______________________lb2" hidden="1">#REF!</definedName>
    <definedName name="______________________lb20" hidden="1">#REF!</definedName>
    <definedName name="______________________lb21" hidden="1">#REF!</definedName>
    <definedName name="______________________lb22" hidden="1">#REF!</definedName>
    <definedName name="______________________lb23" hidden="1">#REF!</definedName>
    <definedName name="______________________lb24" hidden="1">#REF!</definedName>
    <definedName name="______________________lb25" hidden="1">#REF!</definedName>
    <definedName name="______________________lb27" hidden="1">#REF!</definedName>
    <definedName name="______________________lb28" hidden="1">#REF!</definedName>
    <definedName name="______________________lb29" hidden="1">#REF!</definedName>
    <definedName name="______________________lb3" hidden="1">#REF!</definedName>
    <definedName name="______________________lb30" hidden="1">#REF!</definedName>
    <definedName name="______________________lb31" hidden="1">#REF!</definedName>
    <definedName name="______________________lb32" hidden="1">#REF!</definedName>
    <definedName name="______________________lb4" hidden="1">#REF!</definedName>
    <definedName name="______________________lb5" hidden="1">#REF!</definedName>
    <definedName name="______________________lb6" hidden="1">#REF!</definedName>
    <definedName name="______________________lb7" hidden="1">#REF!</definedName>
    <definedName name="______________________lb8" hidden="1">#REF!</definedName>
    <definedName name="______________________lb9" hidden="1">#REF!</definedName>
    <definedName name="______________________lbc1" hidden="1">#REF!</definedName>
    <definedName name="______________________lbc10" hidden="1">#REF!</definedName>
    <definedName name="______________________lbc11" hidden="1">#REF!</definedName>
    <definedName name="______________________lbc12" hidden="1">#REF!</definedName>
    <definedName name="______________________lbc13" hidden="1">#REF!</definedName>
    <definedName name="______________________lbc14" hidden="1">#REF!</definedName>
    <definedName name="______________________lbc15" hidden="1">#REF!</definedName>
    <definedName name="______________________lbc16" hidden="1">#REF!</definedName>
    <definedName name="______________________lbc17" hidden="1">#REF!</definedName>
    <definedName name="______________________lbc18" hidden="1">#REF!</definedName>
    <definedName name="______________________lbc19" hidden="1">#REF!</definedName>
    <definedName name="______________________lbc2" hidden="1">#REF!</definedName>
    <definedName name="______________________lbc20" hidden="1">#REF!</definedName>
    <definedName name="______________________lbc21" hidden="1">#REF!</definedName>
    <definedName name="______________________lbc22" hidden="1">#REF!</definedName>
    <definedName name="______________________lbc23" hidden="1">#REF!</definedName>
    <definedName name="______________________lbc24" hidden="1">#REF!</definedName>
    <definedName name="______________________lbc25" hidden="1">#REF!</definedName>
    <definedName name="______________________lbc26" hidden="1">#REF!</definedName>
    <definedName name="______________________lbc27" hidden="1">#REF!</definedName>
    <definedName name="______________________lbc28" hidden="1">#REF!</definedName>
    <definedName name="______________________lbc29" hidden="1">#REF!</definedName>
    <definedName name="______________________lbc3" hidden="1">#REF!</definedName>
    <definedName name="______________________lbc31" hidden="1">#REF!</definedName>
    <definedName name="______________________lbc32" hidden="1">#REF!</definedName>
    <definedName name="______________________lbc4" hidden="1">#REF!</definedName>
    <definedName name="______________________lbc5" hidden="1">#REF!</definedName>
    <definedName name="______________________lbc6" hidden="1">#REF!</definedName>
    <definedName name="______________________lbc7" hidden="1">#REF!</definedName>
    <definedName name="______________________lbc8" hidden="1">#REF!</definedName>
    <definedName name="______________________lbc9" hidden="1">#REF!</definedName>
    <definedName name="______________________ld26" hidden="1">#REF!</definedName>
    <definedName name="______________________ld31" hidden="1">#REF!</definedName>
    <definedName name="______________________le31" hidden="1">#REF!</definedName>
    <definedName name="______________________lf31" hidden="1">#REF!</definedName>
    <definedName name="______________________x10" hidden="1">#REF!</definedName>
    <definedName name="______________________x11" hidden="1">#REF!</definedName>
    <definedName name="______________________x12" hidden="1">#REF!</definedName>
    <definedName name="______________________x13" hidden="1">#REF!</definedName>
    <definedName name="______________________x14" hidden="1">#REF!</definedName>
    <definedName name="______________________x15" hidden="1">#REF!</definedName>
    <definedName name="______________________x16" hidden="1">#REF!</definedName>
    <definedName name="______________________x17" hidden="1">#REF!</definedName>
    <definedName name="______________________x18" hidden="1">#REF!</definedName>
    <definedName name="______________________x19" hidden="1">#REF!</definedName>
    <definedName name="______________________x20" hidden="1">#REF!</definedName>
    <definedName name="______________________x21" hidden="1">#REF!</definedName>
    <definedName name="______________________x22" hidden="1">#REF!</definedName>
    <definedName name="______________________x23" hidden="1">#REF!</definedName>
    <definedName name="______________________x24" hidden="1">#REF!</definedName>
    <definedName name="______________________x25" hidden="1">#REF!</definedName>
    <definedName name="______________________x28" hidden="1">#REF!</definedName>
    <definedName name="______________________x29" hidden="1">#REF!</definedName>
    <definedName name="______________________x32" hidden="1">#REF!</definedName>
    <definedName name="______________________x4" hidden="1">#REF!</definedName>
    <definedName name="______________________x5" hidden="1">#REF!</definedName>
    <definedName name="______________________x6" hidden="1">#REF!</definedName>
    <definedName name="______________________x7" hidden="1">#REF!</definedName>
    <definedName name="______________________x8" hidden="1">#REF!</definedName>
    <definedName name="______________________x9" hidden="1">#REF!</definedName>
    <definedName name="_____________________INV12">#REF!</definedName>
    <definedName name="_____________________INV13">#REF!</definedName>
    <definedName name="_____________________inv2">#REF!</definedName>
    <definedName name="_____________________la29" hidden="1">#REF!</definedName>
    <definedName name="_____________________la3" hidden="1">#REF!</definedName>
    <definedName name="_____________________la31" hidden="1">#REF!</definedName>
    <definedName name="_____________________la32" hidden="1">#REF!</definedName>
    <definedName name="_____________________la4" hidden="1">#REF!</definedName>
    <definedName name="_____________________la5" hidden="1">#REF!</definedName>
    <definedName name="_____________________la6" hidden="1">#REF!</definedName>
    <definedName name="_____________________la7" hidden="1">#REF!</definedName>
    <definedName name="_____________________la8" hidden="1">#REF!</definedName>
    <definedName name="_____________________la9" hidden="1">#REF!</definedName>
    <definedName name="_____________________lb1" hidden="1">#REF!</definedName>
    <definedName name="_____________________lb10" hidden="1">#REF!</definedName>
    <definedName name="_____________________lb11" hidden="1">#REF!</definedName>
    <definedName name="_____________________lb12" hidden="1">#REF!</definedName>
    <definedName name="_____________________lb13" hidden="1">#REF!</definedName>
    <definedName name="_____________________lb14" hidden="1">#REF!</definedName>
    <definedName name="_____________________lb15" hidden="1">#REF!</definedName>
    <definedName name="_____________________lb16" hidden="1">#REF!</definedName>
    <definedName name="_____________________lb17" hidden="1">#REF!</definedName>
    <definedName name="_____________________lb18" hidden="1">#REF!</definedName>
    <definedName name="_____________________lb19" hidden="1">#REF!</definedName>
    <definedName name="_____________________lb2" hidden="1">#REF!</definedName>
    <definedName name="_____________________lb20" hidden="1">#REF!</definedName>
    <definedName name="_____________________lb21" hidden="1">#REF!</definedName>
    <definedName name="_____________________lb22" hidden="1">#REF!</definedName>
    <definedName name="_____________________lb23" hidden="1">#REF!</definedName>
    <definedName name="_____________________lb24" hidden="1">#REF!</definedName>
    <definedName name="_____________________lb25" hidden="1">#REF!</definedName>
    <definedName name="_____________________lb27" hidden="1">#REF!</definedName>
    <definedName name="_____________________lb28" hidden="1">#REF!</definedName>
    <definedName name="_____________________lb29" hidden="1">#REF!</definedName>
    <definedName name="_____________________lb3" hidden="1">#REF!</definedName>
    <definedName name="_____________________lb30" hidden="1">#REF!</definedName>
    <definedName name="_____________________lb31" hidden="1">#REF!</definedName>
    <definedName name="_____________________lb32" hidden="1">#REF!</definedName>
    <definedName name="_____________________lb4" hidden="1">#REF!</definedName>
    <definedName name="_____________________lb5" hidden="1">#REF!</definedName>
    <definedName name="_____________________lb6" hidden="1">#REF!</definedName>
    <definedName name="_____________________lb7" hidden="1">#REF!</definedName>
    <definedName name="_____________________lb8" hidden="1">#REF!</definedName>
    <definedName name="_____________________lb9" hidden="1">#REF!</definedName>
    <definedName name="_____________________lbc1" hidden="1">#REF!</definedName>
    <definedName name="_____________________lbc10" hidden="1">#REF!</definedName>
    <definedName name="_____________________lbc11" hidden="1">#REF!</definedName>
    <definedName name="_____________________lbc12" hidden="1">#REF!</definedName>
    <definedName name="_____________________lbc13" hidden="1">#REF!</definedName>
    <definedName name="_____________________lbc14" hidden="1">#REF!</definedName>
    <definedName name="_____________________lbc15" hidden="1">#REF!</definedName>
    <definedName name="_____________________lbc16" hidden="1">#REF!</definedName>
    <definedName name="_____________________lbc17" hidden="1">#REF!</definedName>
    <definedName name="_____________________lbc18" hidden="1">#REF!</definedName>
    <definedName name="_____________________lbc19" hidden="1">#REF!</definedName>
    <definedName name="_____________________lbc2" hidden="1">#REF!</definedName>
    <definedName name="_____________________lbc20" hidden="1">#REF!</definedName>
    <definedName name="_____________________lbc21" hidden="1">#REF!</definedName>
    <definedName name="_____________________lbc22" hidden="1">#REF!</definedName>
    <definedName name="_____________________lbc23" hidden="1">#REF!</definedName>
    <definedName name="_____________________lbc24" hidden="1">#REF!</definedName>
    <definedName name="_____________________lbc25" hidden="1">#REF!</definedName>
    <definedName name="_____________________lbc26" hidden="1">#REF!</definedName>
    <definedName name="_____________________lbc27" hidden="1">#REF!</definedName>
    <definedName name="_____________________lbc28" hidden="1">#REF!</definedName>
    <definedName name="_____________________lbc29" hidden="1">#REF!</definedName>
    <definedName name="_____________________lbc3" hidden="1">#REF!</definedName>
    <definedName name="_____________________lbc31" hidden="1">#REF!</definedName>
    <definedName name="_____________________lbc32" hidden="1">#REF!</definedName>
    <definedName name="_____________________lbc4" hidden="1">#REF!</definedName>
    <definedName name="_____________________lbc5" hidden="1">#REF!</definedName>
    <definedName name="_____________________lbc6" hidden="1">#REF!</definedName>
    <definedName name="_____________________lbc7" hidden="1">#REF!</definedName>
    <definedName name="_____________________lbc8" hidden="1">#REF!</definedName>
    <definedName name="_____________________lbc9" hidden="1">#REF!</definedName>
    <definedName name="_____________________ld26" hidden="1">#REF!</definedName>
    <definedName name="_____________________ld31" hidden="1">#REF!</definedName>
    <definedName name="_____________________le31" hidden="1">#REF!</definedName>
    <definedName name="_____________________lf31" hidden="1">#REF!</definedName>
    <definedName name="_____________________x10" hidden="1">#REF!</definedName>
    <definedName name="_____________________x11" hidden="1">#REF!</definedName>
    <definedName name="_____________________x12" hidden="1">#REF!</definedName>
    <definedName name="_____________________x13" hidden="1">#REF!</definedName>
    <definedName name="_____________________x14" hidden="1">#REF!</definedName>
    <definedName name="_____________________x15" hidden="1">#REF!</definedName>
    <definedName name="_____________________x16" hidden="1">#REF!</definedName>
    <definedName name="_____________________x17" hidden="1">#REF!</definedName>
    <definedName name="_____________________x18" hidden="1">#REF!</definedName>
    <definedName name="_____________________x19" hidden="1">#REF!</definedName>
    <definedName name="_____________________x20" hidden="1">#REF!</definedName>
    <definedName name="_____________________x21" hidden="1">#REF!</definedName>
    <definedName name="_____________________x22" hidden="1">#REF!</definedName>
    <definedName name="_____________________x23" hidden="1">#REF!</definedName>
    <definedName name="_____________________x24" hidden="1">#REF!</definedName>
    <definedName name="_____________________x25" hidden="1">#REF!</definedName>
    <definedName name="_____________________x28" hidden="1">#REF!</definedName>
    <definedName name="_____________________x29" hidden="1">#REF!</definedName>
    <definedName name="_____________________x32" hidden="1">#REF!</definedName>
    <definedName name="_____________________x4" hidden="1">#REF!</definedName>
    <definedName name="_____________________x5" hidden="1">#REF!</definedName>
    <definedName name="_____________________x6" hidden="1">#REF!</definedName>
    <definedName name="_____________________x7" hidden="1">#REF!</definedName>
    <definedName name="_____________________x8" hidden="1">#REF!</definedName>
    <definedName name="_____________________x9" hidden="1">#REF!</definedName>
    <definedName name="____________________INV12">#REF!</definedName>
    <definedName name="____________________INV13">#REF!</definedName>
    <definedName name="____________________inv2">#REF!</definedName>
    <definedName name="____________________la29" hidden="1">#REF!</definedName>
    <definedName name="____________________la3" hidden="1">#REF!</definedName>
    <definedName name="____________________la31" hidden="1">#REF!</definedName>
    <definedName name="____________________la32" hidden="1">#REF!</definedName>
    <definedName name="____________________la4" hidden="1">#REF!</definedName>
    <definedName name="____________________la5" hidden="1">#REF!</definedName>
    <definedName name="____________________la6" hidden="1">#REF!</definedName>
    <definedName name="____________________la7" hidden="1">#REF!</definedName>
    <definedName name="____________________la8" hidden="1">#REF!</definedName>
    <definedName name="____________________la9" hidden="1">#REF!</definedName>
    <definedName name="____________________lb1" hidden="1">#REF!</definedName>
    <definedName name="____________________lb10" hidden="1">#REF!</definedName>
    <definedName name="____________________lb11" hidden="1">#REF!</definedName>
    <definedName name="____________________lb12" hidden="1">#REF!</definedName>
    <definedName name="____________________lb13" hidden="1">#REF!</definedName>
    <definedName name="____________________lb14" hidden="1">#REF!</definedName>
    <definedName name="____________________lb15" hidden="1">#REF!</definedName>
    <definedName name="____________________lb16" hidden="1">#REF!</definedName>
    <definedName name="____________________lb17" hidden="1">#REF!</definedName>
    <definedName name="____________________lb18" hidden="1">#REF!</definedName>
    <definedName name="____________________lb19" hidden="1">#REF!</definedName>
    <definedName name="____________________lb2" hidden="1">#REF!</definedName>
    <definedName name="____________________lb20" hidden="1">#REF!</definedName>
    <definedName name="____________________lb21" hidden="1">#REF!</definedName>
    <definedName name="____________________lb22" hidden="1">#REF!</definedName>
    <definedName name="____________________lb23" hidden="1">#REF!</definedName>
    <definedName name="____________________lb24" hidden="1">#REF!</definedName>
    <definedName name="____________________lb25" hidden="1">#REF!</definedName>
    <definedName name="____________________lb27" hidden="1">#REF!</definedName>
    <definedName name="____________________lb28" hidden="1">#REF!</definedName>
    <definedName name="____________________lb29" hidden="1">#REF!</definedName>
    <definedName name="____________________lb3" hidden="1">#REF!</definedName>
    <definedName name="____________________lb30" hidden="1">#REF!</definedName>
    <definedName name="____________________lb31" hidden="1">#REF!</definedName>
    <definedName name="____________________lb32" hidden="1">#REF!</definedName>
    <definedName name="____________________lb4" hidden="1">#REF!</definedName>
    <definedName name="____________________lb5" hidden="1">#REF!</definedName>
    <definedName name="____________________lb6" hidden="1">#REF!</definedName>
    <definedName name="____________________lb7" hidden="1">#REF!</definedName>
    <definedName name="____________________lb8" hidden="1">#REF!</definedName>
    <definedName name="____________________lb9" hidden="1">#REF!</definedName>
    <definedName name="____________________lbc1" hidden="1">#REF!</definedName>
    <definedName name="____________________lbc10" hidden="1">#REF!</definedName>
    <definedName name="____________________lbc11" hidden="1">#REF!</definedName>
    <definedName name="____________________lbc12" hidden="1">#REF!</definedName>
    <definedName name="____________________lbc13" hidden="1">#REF!</definedName>
    <definedName name="____________________lbc14" hidden="1">#REF!</definedName>
    <definedName name="____________________lbc15" hidden="1">#REF!</definedName>
    <definedName name="____________________lbc16" hidden="1">#REF!</definedName>
    <definedName name="____________________lbc17" hidden="1">#REF!</definedName>
    <definedName name="____________________lbc18" hidden="1">#REF!</definedName>
    <definedName name="____________________lbc19" hidden="1">#REF!</definedName>
    <definedName name="____________________lbc2" hidden="1">#REF!</definedName>
    <definedName name="____________________lbc20" hidden="1">#REF!</definedName>
    <definedName name="____________________lbc21" hidden="1">#REF!</definedName>
    <definedName name="____________________lbc22" hidden="1">#REF!</definedName>
    <definedName name="____________________lbc23" hidden="1">#REF!</definedName>
    <definedName name="____________________lbc24" hidden="1">#REF!</definedName>
    <definedName name="____________________lbc25" hidden="1">#REF!</definedName>
    <definedName name="____________________lbc26" hidden="1">#REF!</definedName>
    <definedName name="____________________lbc27" hidden="1">#REF!</definedName>
    <definedName name="____________________lbc28" hidden="1">#REF!</definedName>
    <definedName name="____________________lbc29" hidden="1">#REF!</definedName>
    <definedName name="____________________lbc3" hidden="1">#REF!</definedName>
    <definedName name="____________________lbc31" hidden="1">#REF!</definedName>
    <definedName name="____________________lbc32" hidden="1">#REF!</definedName>
    <definedName name="____________________lbc4" hidden="1">#REF!</definedName>
    <definedName name="____________________lbc5" hidden="1">#REF!</definedName>
    <definedName name="____________________lbc6" hidden="1">#REF!</definedName>
    <definedName name="____________________lbc7" hidden="1">#REF!</definedName>
    <definedName name="____________________lbc8" hidden="1">#REF!</definedName>
    <definedName name="____________________lbc9" hidden="1">#REF!</definedName>
    <definedName name="____________________ld26" hidden="1">#REF!</definedName>
    <definedName name="____________________ld31" hidden="1">#REF!</definedName>
    <definedName name="____________________le31" hidden="1">#REF!</definedName>
    <definedName name="____________________lf31" hidden="1">#REF!</definedName>
    <definedName name="____________________x10" hidden="1">#REF!</definedName>
    <definedName name="____________________x11" hidden="1">#REF!</definedName>
    <definedName name="____________________x12" hidden="1">#REF!</definedName>
    <definedName name="____________________x13" hidden="1">#REF!</definedName>
    <definedName name="____________________x14" hidden="1">#REF!</definedName>
    <definedName name="____________________x15" hidden="1">#REF!</definedName>
    <definedName name="____________________x16" hidden="1">#REF!</definedName>
    <definedName name="____________________x17" hidden="1">#REF!</definedName>
    <definedName name="____________________x18" hidden="1">#REF!</definedName>
    <definedName name="____________________x19" hidden="1">#REF!</definedName>
    <definedName name="____________________x20" hidden="1">#REF!</definedName>
    <definedName name="____________________x21" hidden="1">#REF!</definedName>
    <definedName name="____________________x22" hidden="1">#REF!</definedName>
    <definedName name="____________________x23" hidden="1">#REF!</definedName>
    <definedName name="____________________x24" hidden="1">#REF!</definedName>
    <definedName name="____________________x25" hidden="1">#REF!</definedName>
    <definedName name="____________________x28" hidden="1">#REF!</definedName>
    <definedName name="____________________x29" hidden="1">#REF!</definedName>
    <definedName name="____________________x32" hidden="1">#REF!</definedName>
    <definedName name="____________________x4" hidden="1">#REF!</definedName>
    <definedName name="____________________x5" hidden="1">#REF!</definedName>
    <definedName name="____________________x6" hidden="1">#REF!</definedName>
    <definedName name="____________________x7" hidden="1">#REF!</definedName>
    <definedName name="____________________x8" hidden="1">#REF!</definedName>
    <definedName name="____________________x9" hidden="1">#REF!</definedName>
    <definedName name="___________________INV12">#REF!</definedName>
    <definedName name="___________________INV13">#REF!</definedName>
    <definedName name="___________________inv2">#REF!</definedName>
    <definedName name="___________________la29" hidden="1">#REF!</definedName>
    <definedName name="___________________la3" hidden="1">#REF!</definedName>
    <definedName name="___________________la31" hidden="1">#REF!</definedName>
    <definedName name="___________________la32" hidden="1">#REF!</definedName>
    <definedName name="___________________la4" hidden="1">#REF!</definedName>
    <definedName name="___________________la5" hidden="1">#REF!</definedName>
    <definedName name="___________________la6" hidden="1">#REF!</definedName>
    <definedName name="___________________la7" hidden="1">#REF!</definedName>
    <definedName name="___________________la8" hidden="1">#REF!</definedName>
    <definedName name="___________________la9" hidden="1">#REF!</definedName>
    <definedName name="___________________lb1" hidden="1">#REF!</definedName>
    <definedName name="___________________lb10" hidden="1">#REF!</definedName>
    <definedName name="___________________lb11" hidden="1">#REF!</definedName>
    <definedName name="___________________lb12" hidden="1">#REF!</definedName>
    <definedName name="___________________lb13" hidden="1">#REF!</definedName>
    <definedName name="___________________lb14" hidden="1">#REF!</definedName>
    <definedName name="___________________lb15" hidden="1">#REF!</definedName>
    <definedName name="___________________lb16" hidden="1">#REF!</definedName>
    <definedName name="___________________lb17" hidden="1">#REF!</definedName>
    <definedName name="___________________lb18" hidden="1">#REF!</definedName>
    <definedName name="___________________lb19" hidden="1">#REF!</definedName>
    <definedName name="___________________lb2" hidden="1">#REF!</definedName>
    <definedName name="___________________lb20" hidden="1">#REF!</definedName>
    <definedName name="___________________lb21" hidden="1">#REF!</definedName>
    <definedName name="___________________lb22" hidden="1">#REF!</definedName>
    <definedName name="___________________lb23" hidden="1">#REF!</definedName>
    <definedName name="___________________lb24" hidden="1">#REF!</definedName>
    <definedName name="___________________lb25" hidden="1">#REF!</definedName>
    <definedName name="___________________lb27" hidden="1">#REF!</definedName>
    <definedName name="___________________lb28" hidden="1">#REF!</definedName>
    <definedName name="___________________lb29" hidden="1">#REF!</definedName>
    <definedName name="___________________lb3" hidden="1">#REF!</definedName>
    <definedName name="___________________lb30" hidden="1">#REF!</definedName>
    <definedName name="___________________lb31" hidden="1">#REF!</definedName>
    <definedName name="___________________lb32" hidden="1">#REF!</definedName>
    <definedName name="___________________lb4" hidden="1">#REF!</definedName>
    <definedName name="___________________lb5" hidden="1">#REF!</definedName>
    <definedName name="___________________lb6" hidden="1">#REF!</definedName>
    <definedName name="___________________lb7" hidden="1">#REF!</definedName>
    <definedName name="___________________lb8" hidden="1">#REF!</definedName>
    <definedName name="___________________lb9" hidden="1">#REF!</definedName>
    <definedName name="___________________lbc1" hidden="1">#REF!</definedName>
    <definedName name="___________________lbc10" hidden="1">#REF!</definedName>
    <definedName name="___________________lbc11" hidden="1">#REF!</definedName>
    <definedName name="___________________lbc12" hidden="1">#REF!</definedName>
    <definedName name="___________________lbc13" hidden="1">#REF!</definedName>
    <definedName name="___________________lbc14" hidden="1">#REF!</definedName>
    <definedName name="___________________lbc15" hidden="1">#REF!</definedName>
    <definedName name="___________________lbc16" hidden="1">#REF!</definedName>
    <definedName name="___________________lbc17" hidden="1">#REF!</definedName>
    <definedName name="___________________lbc18" hidden="1">#REF!</definedName>
    <definedName name="___________________lbc19" hidden="1">#REF!</definedName>
    <definedName name="___________________lbc2" hidden="1">#REF!</definedName>
    <definedName name="___________________lbc20" hidden="1">#REF!</definedName>
    <definedName name="___________________lbc21" hidden="1">#REF!</definedName>
    <definedName name="___________________lbc22" hidden="1">#REF!</definedName>
    <definedName name="___________________lbc23" hidden="1">#REF!</definedName>
    <definedName name="___________________lbc24" hidden="1">#REF!</definedName>
    <definedName name="___________________lbc25" hidden="1">#REF!</definedName>
    <definedName name="___________________lbc26" hidden="1">#REF!</definedName>
    <definedName name="___________________lbc27" hidden="1">#REF!</definedName>
    <definedName name="___________________lbc28" hidden="1">#REF!</definedName>
    <definedName name="___________________lbc29" hidden="1">#REF!</definedName>
    <definedName name="___________________lbc3" hidden="1">#REF!</definedName>
    <definedName name="___________________lbc31" hidden="1">#REF!</definedName>
    <definedName name="___________________lbc32" hidden="1">#REF!</definedName>
    <definedName name="___________________lbc4" hidden="1">#REF!</definedName>
    <definedName name="___________________lbc5" hidden="1">#REF!</definedName>
    <definedName name="___________________lbc6" hidden="1">#REF!</definedName>
    <definedName name="___________________lbc7" hidden="1">#REF!</definedName>
    <definedName name="___________________lbc8" hidden="1">#REF!</definedName>
    <definedName name="___________________lbc9" hidden="1">#REF!</definedName>
    <definedName name="___________________ld26" hidden="1">#REF!</definedName>
    <definedName name="___________________ld31" hidden="1">#REF!</definedName>
    <definedName name="___________________le31" hidden="1">#REF!</definedName>
    <definedName name="___________________lf31" hidden="1">#REF!</definedName>
    <definedName name="___________________x10" hidden="1">#REF!</definedName>
    <definedName name="___________________x11" hidden="1">#REF!</definedName>
    <definedName name="___________________x12" hidden="1">#REF!</definedName>
    <definedName name="___________________x13" hidden="1">#REF!</definedName>
    <definedName name="___________________x14" hidden="1">#REF!</definedName>
    <definedName name="___________________x15" hidden="1">#REF!</definedName>
    <definedName name="___________________x16" hidden="1">#REF!</definedName>
    <definedName name="___________________x17" hidden="1">#REF!</definedName>
    <definedName name="___________________x18" hidden="1">#REF!</definedName>
    <definedName name="___________________x19" hidden="1">#REF!</definedName>
    <definedName name="___________________x20" hidden="1">#REF!</definedName>
    <definedName name="___________________x21" hidden="1">#REF!</definedName>
    <definedName name="___________________x22" hidden="1">#REF!</definedName>
    <definedName name="___________________x23" hidden="1">#REF!</definedName>
    <definedName name="___________________x24" hidden="1">#REF!</definedName>
    <definedName name="___________________x25" hidden="1">#REF!</definedName>
    <definedName name="___________________x28" hidden="1">#REF!</definedName>
    <definedName name="___________________x29" hidden="1">#REF!</definedName>
    <definedName name="___________________x32" hidden="1">#REF!</definedName>
    <definedName name="___________________x4" hidden="1">#REF!</definedName>
    <definedName name="___________________x5" hidden="1">#REF!</definedName>
    <definedName name="___________________x6" hidden="1">#REF!</definedName>
    <definedName name="___________________x7" hidden="1">#REF!</definedName>
    <definedName name="___________________x8" hidden="1">#REF!</definedName>
    <definedName name="___________________x9" hidden="1">#REF!</definedName>
    <definedName name="__________________INV12">#REF!</definedName>
    <definedName name="__________________INV13">#REF!</definedName>
    <definedName name="__________________inv2">#REF!</definedName>
    <definedName name="__________________la29" hidden="1">#REF!</definedName>
    <definedName name="__________________la3" hidden="1">#REF!</definedName>
    <definedName name="__________________la31" hidden="1">#REF!</definedName>
    <definedName name="__________________la32" hidden="1">#REF!</definedName>
    <definedName name="__________________la4" hidden="1">#REF!</definedName>
    <definedName name="__________________la5" hidden="1">#REF!</definedName>
    <definedName name="__________________la6" hidden="1">#REF!</definedName>
    <definedName name="__________________la7" hidden="1">#REF!</definedName>
    <definedName name="__________________la8" hidden="1">#REF!</definedName>
    <definedName name="__________________la9" hidden="1">#REF!</definedName>
    <definedName name="__________________lb1" hidden="1">#REF!</definedName>
    <definedName name="__________________lb10" hidden="1">#REF!</definedName>
    <definedName name="__________________lb11" hidden="1">#REF!</definedName>
    <definedName name="__________________lb12" hidden="1">#REF!</definedName>
    <definedName name="__________________lb13" hidden="1">#REF!</definedName>
    <definedName name="__________________lb14" hidden="1">#REF!</definedName>
    <definedName name="__________________lb15" hidden="1">#REF!</definedName>
    <definedName name="__________________lb16" hidden="1">#REF!</definedName>
    <definedName name="__________________lb17" hidden="1">#REF!</definedName>
    <definedName name="__________________lb18" hidden="1">#REF!</definedName>
    <definedName name="__________________lb19" hidden="1">#REF!</definedName>
    <definedName name="__________________lb2" hidden="1">#REF!</definedName>
    <definedName name="__________________lb20" hidden="1">#REF!</definedName>
    <definedName name="__________________lb21" hidden="1">#REF!</definedName>
    <definedName name="__________________lb22" hidden="1">#REF!</definedName>
    <definedName name="__________________lb23" hidden="1">#REF!</definedName>
    <definedName name="__________________lb24" hidden="1">#REF!</definedName>
    <definedName name="__________________lb25" hidden="1">#REF!</definedName>
    <definedName name="__________________lb27" hidden="1">#REF!</definedName>
    <definedName name="__________________lb28" hidden="1">#REF!</definedName>
    <definedName name="__________________lb29" hidden="1">#REF!</definedName>
    <definedName name="__________________lb3" hidden="1">#REF!</definedName>
    <definedName name="__________________lb30" hidden="1">#REF!</definedName>
    <definedName name="__________________lb31" hidden="1">#REF!</definedName>
    <definedName name="__________________lb32" hidden="1">#REF!</definedName>
    <definedName name="__________________lb4" hidden="1">#REF!</definedName>
    <definedName name="__________________lb5" hidden="1">#REF!</definedName>
    <definedName name="__________________lb6" hidden="1">#REF!</definedName>
    <definedName name="__________________lb7" hidden="1">#REF!</definedName>
    <definedName name="__________________lb8" hidden="1">#REF!</definedName>
    <definedName name="__________________lb9" hidden="1">#REF!</definedName>
    <definedName name="__________________lbc1" hidden="1">#REF!</definedName>
    <definedName name="__________________lbc10" hidden="1">#REF!</definedName>
    <definedName name="__________________lbc11" hidden="1">#REF!</definedName>
    <definedName name="__________________lbc12" hidden="1">#REF!</definedName>
    <definedName name="__________________lbc13" hidden="1">#REF!</definedName>
    <definedName name="__________________lbc14" hidden="1">#REF!</definedName>
    <definedName name="__________________lbc15" hidden="1">#REF!</definedName>
    <definedName name="__________________lbc16" hidden="1">#REF!</definedName>
    <definedName name="__________________lbc17" hidden="1">#REF!</definedName>
    <definedName name="__________________lbc18" hidden="1">#REF!</definedName>
    <definedName name="__________________lbc19" hidden="1">#REF!</definedName>
    <definedName name="__________________lbc2" hidden="1">#REF!</definedName>
    <definedName name="__________________lbc20" hidden="1">#REF!</definedName>
    <definedName name="__________________lbc21" hidden="1">#REF!</definedName>
    <definedName name="__________________lbc22" hidden="1">#REF!</definedName>
    <definedName name="__________________lbc23" hidden="1">#REF!</definedName>
    <definedName name="__________________lbc24" hidden="1">#REF!</definedName>
    <definedName name="__________________lbc25" hidden="1">#REF!</definedName>
    <definedName name="__________________lbc26" hidden="1">#REF!</definedName>
    <definedName name="__________________lbc27" hidden="1">#REF!</definedName>
    <definedName name="__________________lbc28" hidden="1">#REF!</definedName>
    <definedName name="__________________lbc29" hidden="1">#REF!</definedName>
    <definedName name="__________________lbc3" hidden="1">#REF!</definedName>
    <definedName name="__________________lbc31" hidden="1">#REF!</definedName>
    <definedName name="__________________lbc32" hidden="1">#REF!</definedName>
    <definedName name="__________________lbc4" hidden="1">#REF!</definedName>
    <definedName name="__________________lbc5" hidden="1">#REF!</definedName>
    <definedName name="__________________lbc6" hidden="1">#REF!</definedName>
    <definedName name="__________________lbc7" hidden="1">#REF!</definedName>
    <definedName name="__________________lbc8" hidden="1">#REF!</definedName>
    <definedName name="__________________lbc9" hidden="1">#REF!</definedName>
    <definedName name="__________________ld26" hidden="1">#REF!</definedName>
    <definedName name="__________________ld31" hidden="1">#REF!</definedName>
    <definedName name="__________________le31" hidden="1">#REF!</definedName>
    <definedName name="__________________lf31" hidden="1">#REF!</definedName>
    <definedName name="__________________x10" hidden="1">#REF!</definedName>
    <definedName name="__________________x11" hidden="1">#REF!</definedName>
    <definedName name="__________________x12" hidden="1">#REF!</definedName>
    <definedName name="__________________x13" hidden="1">#REF!</definedName>
    <definedName name="__________________x14" hidden="1">#REF!</definedName>
    <definedName name="__________________x15" hidden="1">#REF!</definedName>
    <definedName name="__________________x16" hidden="1">#REF!</definedName>
    <definedName name="__________________x17" hidden="1">#REF!</definedName>
    <definedName name="__________________x18" hidden="1">#REF!</definedName>
    <definedName name="__________________x19" hidden="1">#REF!</definedName>
    <definedName name="__________________x20" hidden="1">#REF!</definedName>
    <definedName name="__________________x21" hidden="1">#REF!</definedName>
    <definedName name="__________________x22" hidden="1">#REF!</definedName>
    <definedName name="__________________x23" hidden="1">#REF!</definedName>
    <definedName name="__________________x24" hidden="1">#REF!</definedName>
    <definedName name="__________________x25" hidden="1">#REF!</definedName>
    <definedName name="__________________x28" hidden="1">#REF!</definedName>
    <definedName name="__________________x29" hidden="1">#REF!</definedName>
    <definedName name="__________________x32" hidden="1">#REF!</definedName>
    <definedName name="__________________x4" hidden="1">#REF!</definedName>
    <definedName name="__________________x5" hidden="1">#REF!</definedName>
    <definedName name="__________________x6" hidden="1">#REF!</definedName>
    <definedName name="__________________x7" hidden="1">#REF!</definedName>
    <definedName name="__________________x8" hidden="1">#REF!</definedName>
    <definedName name="__________________x9" hidden="1">#REF!</definedName>
    <definedName name="_________________INV12">#REF!</definedName>
    <definedName name="_________________INV13">#REF!</definedName>
    <definedName name="_________________inv2">#REF!</definedName>
    <definedName name="_________________la29" hidden="1">#REF!</definedName>
    <definedName name="_________________la3" hidden="1">#REF!</definedName>
    <definedName name="_________________la31" hidden="1">#REF!</definedName>
    <definedName name="_________________la32" hidden="1">#REF!</definedName>
    <definedName name="_________________la4" hidden="1">#REF!</definedName>
    <definedName name="_________________la5" hidden="1">#REF!</definedName>
    <definedName name="_________________la6" hidden="1">#REF!</definedName>
    <definedName name="_________________la7" hidden="1">#REF!</definedName>
    <definedName name="_________________la8" hidden="1">#REF!</definedName>
    <definedName name="_________________la9" hidden="1">#REF!</definedName>
    <definedName name="_________________lb1" hidden="1">#REF!</definedName>
    <definedName name="_________________lb10" hidden="1">#REF!</definedName>
    <definedName name="_________________lb11" hidden="1">#REF!</definedName>
    <definedName name="_________________lb12" hidden="1">#REF!</definedName>
    <definedName name="_________________lb13" hidden="1">#REF!</definedName>
    <definedName name="_________________lb14" hidden="1">#REF!</definedName>
    <definedName name="_________________lb15" hidden="1">#REF!</definedName>
    <definedName name="_________________lb16" hidden="1">#REF!</definedName>
    <definedName name="_________________lb17" hidden="1">#REF!</definedName>
    <definedName name="_________________lb18" hidden="1">#REF!</definedName>
    <definedName name="_________________lb19" hidden="1">#REF!</definedName>
    <definedName name="_________________lb2" hidden="1">#REF!</definedName>
    <definedName name="_________________lb20" hidden="1">#REF!</definedName>
    <definedName name="_________________lb21" hidden="1">#REF!</definedName>
    <definedName name="_________________lb22" hidden="1">#REF!</definedName>
    <definedName name="_________________lb23" hidden="1">#REF!</definedName>
    <definedName name="_________________lb24" hidden="1">#REF!</definedName>
    <definedName name="_________________lb25" hidden="1">#REF!</definedName>
    <definedName name="_________________lb27" hidden="1">#REF!</definedName>
    <definedName name="_________________lb28" hidden="1">#REF!</definedName>
    <definedName name="_________________lb29" hidden="1">#REF!</definedName>
    <definedName name="_________________lb3" hidden="1">#REF!</definedName>
    <definedName name="_________________lb30" hidden="1">#REF!</definedName>
    <definedName name="_________________lb31" hidden="1">#REF!</definedName>
    <definedName name="_________________lb32" hidden="1">#REF!</definedName>
    <definedName name="_________________lb4" hidden="1">#REF!</definedName>
    <definedName name="_________________lb5" hidden="1">#REF!</definedName>
    <definedName name="_________________lb6" hidden="1">#REF!</definedName>
    <definedName name="_________________lb7" hidden="1">#REF!</definedName>
    <definedName name="_________________lb8" hidden="1">#REF!</definedName>
    <definedName name="_________________lb9" hidden="1">#REF!</definedName>
    <definedName name="_________________lbc1" hidden="1">#REF!</definedName>
    <definedName name="_________________lbc10" hidden="1">#REF!</definedName>
    <definedName name="_________________lbc11" hidden="1">#REF!</definedName>
    <definedName name="_________________lbc12" hidden="1">#REF!</definedName>
    <definedName name="_________________lbc13" hidden="1">#REF!</definedName>
    <definedName name="_________________lbc14" hidden="1">#REF!</definedName>
    <definedName name="_________________lbc15" hidden="1">#REF!</definedName>
    <definedName name="_________________lbc16" hidden="1">#REF!</definedName>
    <definedName name="_________________lbc17" hidden="1">#REF!</definedName>
    <definedName name="_________________lbc18" hidden="1">#REF!</definedName>
    <definedName name="_________________lbc19" hidden="1">#REF!</definedName>
    <definedName name="_________________lbc2" hidden="1">#REF!</definedName>
    <definedName name="_________________lbc20" hidden="1">#REF!</definedName>
    <definedName name="_________________lbc21" hidden="1">#REF!</definedName>
    <definedName name="_________________lbc22" hidden="1">#REF!</definedName>
    <definedName name="_________________lbc23" hidden="1">#REF!</definedName>
    <definedName name="_________________lbc24" hidden="1">#REF!</definedName>
    <definedName name="_________________lbc25" hidden="1">#REF!</definedName>
    <definedName name="_________________lbc26" hidden="1">#REF!</definedName>
    <definedName name="_________________lbc27" hidden="1">#REF!</definedName>
    <definedName name="_________________lbc28" hidden="1">#REF!</definedName>
    <definedName name="_________________lbc29" hidden="1">#REF!</definedName>
    <definedName name="_________________lbc3" hidden="1">#REF!</definedName>
    <definedName name="_________________lbc31" hidden="1">#REF!</definedName>
    <definedName name="_________________lbc32" hidden="1">#REF!</definedName>
    <definedName name="_________________lbc4" hidden="1">#REF!</definedName>
    <definedName name="_________________lbc5" hidden="1">#REF!</definedName>
    <definedName name="_________________lbc6" hidden="1">#REF!</definedName>
    <definedName name="_________________lbc7" hidden="1">#REF!</definedName>
    <definedName name="_________________lbc8" hidden="1">#REF!</definedName>
    <definedName name="_________________lbc9" hidden="1">#REF!</definedName>
    <definedName name="_________________ld26" hidden="1">#REF!</definedName>
    <definedName name="_________________ld31" hidden="1">#REF!</definedName>
    <definedName name="_________________le31" hidden="1">#REF!</definedName>
    <definedName name="_________________lf31" hidden="1">#REF!</definedName>
    <definedName name="_________________x10" hidden="1">#REF!</definedName>
    <definedName name="_________________x11" hidden="1">#REF!</definedName>
    <definedName name="_________________x12" hidden="1">#REF!</definedName>
    <definedName name="_________________x13" hidden="1">#REF!</definedName>
    <definedName name="_________________x14" hidden="1">#REF!</definedName>
    <definedName name="_________________x15" hidden="1">#REF!</definedName>
    <definedName name="_________________x16" hidden="1">#REF!</definedName>
    <definedName name="_________________x17" hidden="1">#REF!</definedName>
    <definedName name="_________________x18" hidden="1">#REF!</definedName>
    <definedName name="_________________x19" hidden="1">#REF!</definedName>
    <definedName name="_________________x20" hidden="1">#REF!</definedName>
    <definedName name="_________________x21" hidden="1">#REF!</definedName>
    <definedName name="_________________x22" hidden="1">#REF!</definedName>
    <definedName name="_________________x23" hidden="1">#REF!</definedName>
    <definedName name="_________________x24" hidden="1">#REF!</definedName>
    <definedName name="_________________x25" hidden="1">#REF!</definedName>
    <definedName name="_________________x28" hidden="1">#REF!</definedName>
    <definedName name="_________________x29" hidden="1">#REF!</definedName>
    <definedName name="_________________x32" hidden="1">#REF!</definedName>
    <definedName name="_________________x4" hidden="1">#REF!</definedName>
    <definedName name="_________________x5" hidden="1">#REF!</definedName>
    <definedName name="_________________x6" hidden="1">#REF!</definedName>
    <definedName name="_________________x7" hidden="1">#REF!</definedName>
    <definedName name="_________________x8" hidden="1">#REF!</definedName>
    <definedName name="_________________x9" hidden="1">#REF!</definedName>
    <definedName name="________________INV12">#REF!</definedName>
    <definedName name="________________INV13">#REF!</definedName>
    <definedName name="________________inv2">#REF!</definedName>
    <definedName name="________________la29" hidden="1">#REF!</definedName>
    <definedName name="________________la3" hidden="1">#REF!</definedName>
    <definedName name="________________la31" hidden="1">#REF!</definedName>
    <definedName name="________________la32" hidden="1">#REF!</definedName>
    <definedName name="________________la4" hidden="1">#REF!</definedName>
    <definedName name="________________la5" hidden="1">#REF!</definedName>
    <definedName name="________________la6" hidden="1">#REF!</definedName>
    <definedName name="________________la7" hidden="1">#REF!</definedName>
    <definedName name="________________la8" hidden="1">#REF!</definedName>
    <definedName name="________________la9" hidden="1">#REF!</definedName>
    <definedName name="________________lb1" hidden="1">#REF!</definedName>
    <definedName name="________________lb10" hidden="1">#REF!</definedName>
    <definedName name="________________lb11" hidden="1">#REF!</definedName>
    <definedName name="________________lb12" hidden="1">#REF!</definedName>
    <definedName name="________________lb13" hidden="1">#REF!</definedName>
    <definedName name="________________lb14" hidden="1">#REF!</definedName>
    <definedName name="________________lb15" hidden="1">#REF!</definedName>
    <definedName name="________________lb16" hidden="1">#REF!</definedName>
    <definedName name="________________lb17" hidden="1">#REF!</definedName>
    <definedName name="________________lb18" hidden="1">#REF!</definedName>
    <definedName name="________________lb19" hidden="1">#REF!</definedName>
    <definedName name="________________lb2" hidden="1">#REF!</definedName>
    <definedName name="________________lb20" hidden="1">#REF!</definedName>
    <definedName name="________________lb21" hidden="1">#REF!</definedName>
    <definedName name="________________lb22" hidden="1">#REF!</definedName>
    <definedName name="________________lb23" hidden="1">#REF!</definedName>
    <definedName name="________________lb24" hidden="1">#REF!</definedName>
    <definedName name="________________lb25" hidden="1">#REF!</definedName>
    <definedName name="________________lb27" hidden="1">#REF!</definedName>
    <definedName name="________________lb28" hidden="1">#REF!</definedName>
    <definedName name="________________lb29" hidden="1">#REF!</definedName>
    <definedName name="________________lb3" hidden="1">#REF!</definedName>
    <definedName name="________________lb30" hidden="1">#REF!</definedName>
    <definedName name="________________lb31" hidden="1">#REF!</definedName>
    <definedName name="________________lb32" hidden="1">#REF!</definedName>
    <definedName name="________________lb4" hidden="1">#REF!</definedName>
    <definedName name="________________lb5" hidden="1">#REF!</definedName>
    <definedName name="________________lb6" hidden="1">#REF!</definedName>
    <definedName name="________________lb7" hidden="1">#REF!</definedName>
    <definedName name="________________lb8" hidden="1">#REF!</definedName>
    <definedName name="________________lb9" hidden="1">#REF!</definedName>
    <definedName name="________________lbc1" hidden="1">#REF!</definedName>
    <definedName name="________________lbc10" hidden="1">#REF!</definedName>
    <definedName name="________________lbc11" hidden="1">#REF!</definedName>
    <definedName name="________________lbc12" hidden="1">#REF!</definedName>
    <definedName name="________________lbc13" hidden="1">#REF!</definedName>
    <definedName name="________________lbc14" hidden="1">#REF!</definedName>
    <definedName name="________________lbc15" hidden="1">#REF!</definedName>
    <definedName name="________________lbc16" hidden="1">#REF!</definedName>
    <definedName name="________________lbc17" hidden="1">#REF!</definedName>
    <definedName name="________________lbc18" hidden="1">#REF!</definedName>
    <definedName name="________________lbc19" hidden="1">#REF!</definedName>
    <definedName name="________________lbc2" hidden="1">#REF!</definedName>
    <definedName name="________________lbc20" hidden="1">#REF!</definedName>
    <definedName name="________________lbc21" hidden="1">#REF!</definedName>
    <definedName name="________________lbc22" hidden="1">#REF!</definedName>
    <definedName name="________________lbc23" hidden="1">#REF!</definedName>
    <definedName name="________________lbc24" hidden="1">#REF!</definedName>
    <definedName name="________________lbc25" hidden="1">#REF!</definedName>
    <definedName name="________________lbc26" hidden="1">#REF!</definedName>
    <definedName name="________________lbc27" hidden="1">#REF!</definedName>
    <definedName name="________________lbc28" hidden="1">#REF!</definedName>
    <definedName name="________________lbc29" hidden="1">#REF!</definedName>
    <definedName name="________________lbc3" hidden="1">#REF!</definedName>
    <definedName name="________________lbc31" hidden="1">#REF!</definedName>
    <definedName name="________________lbc32" hidden="1">#REF!</definedName>
    <definedName name="________________lbc4" hidden="1">#REF!</definedName>
    <definedName name="________________lbc5" hidden="1">#REF!</definedName>
    <definedName name="________________lbc6" hidden="1">#REF!</definedName>
    <definedName name="________________lbc7" hidden="1">#REF!</definedName>
    <definedName name="________________lbc8" hidden="1">#REF!</definedName>
    <definedName name="________________lbc9" hidden="1">#REF!</definedName>
    <definedName name="________________ld26" hidden="1">#REF!</definedName>
    <definedName name="________________ld31" hidden="1">#REF!</definedName>
    <definedName name="________________le31" hidden="1">#REF!</definedName>
    <definedName name="________________lf31" hidden="1">#REF!</definedName>
    <definedName name="________________x10" hidden="1">#REF!</definedName>
    <definedName name="________________x11" hidden="1">#REF!</definedName>
    <definedName name="________________x12" hidden="1">#REF!</definedName>
    <definedName name="________________x13" hidden="1">#REF!</definedName>
    <definedName name="________________x14" hidden="1">#REF!</definedName>
    <definedName name="________________x15" hidden="1">#REF!</definedName>
    <definedName name="________________x16" hidden="1">#REF!</definedName>
    <definedName name="________________x17" hidden="1">#REF!</definedName>
    <definedName name="________________x18" hidden="1">#REF!</definedName>
    <definedName name="________________x19" hidden="1">#REF!</definedName>
    <definedName name="________________x20" hidden="1">#REF!</definedName>
    <definedName name="________________x21" hidden="1">#REF!</definedName>
    <definedName name="________________x22" hidden="1">#REF!</definedName>
    <definedName name="________________x23" hidden="1">#REF!</definedName>
    <definedName name="________________x24" hidden="1">#REF!</definedName>
    <definedName name="________________x25" hidden="1">#REF!</definedName>
    <definedName name="________________x28" hidden="1">#REF!</definedName>
    <definedName name="________________x29" hidden="1">#REF!</definedName>
    <definedName name="________________x32" hidden="1">#REF!</definedName>
    <definedName name="________________x4" hidden="1">#REF!</definedName>
    <definedName name="________________x5" hidden="1">#REF!</definedName>
    <definedName name="________________x6" hidden="1">#REF!</definedName>
    <definedName name="________________x7" hidden="1">#REF!</definedName>
    <definedName name="________________x8" hidden="1">#REF!</definedName>
    <definedName name="________________x9" hidden="1">#REF!</definedName>
    <definedName name="_______________INV12">#REF!</definedName>
    <definedName name="_______________INV13">#REF!</definedName>
    <definedName name="_______________inv2">#REF!</definedName>
    <definedName name="_______________la29" hidden="1">#REF!</definedName>
    <definedName name="_______________la3" hidden="1">#REF!</definedName>
    <definedName name="_______________la31" hidden="1">#REF!</definedName>
    <definedName name="_______________la32" hidden="1">#REF!</definedName>
    <definedName name="_______________la4" hidden="1">#REF!</definedName>
    <definedName name="_______________la5" hidden="1">#REF!</definedName>
    <definedName name="_______________la6" hidden="1">#REF!</definedName>
    <definedName name="_______________la7" hidden="1">#REF!</definedName>
    <definedName name="_______________la8" hidden="1">#REF!</definedName>
    <definedName name="_______________la9" hidden="1">#REF!</definedName>
    <definedName name="_______________lb1" hidden="1">#REF!</definedName>
    <definedName name="_______________lb10" hidden="1">#REF!</definedName>
    <definedName name="_______________lb11" hidden="1">#REF!</definedName>
    <definedName name="_______________lb12" hidden="1">#REF!</definedName>
    <definedName name="_______________lb13" hidden="1">#REF!</definedName>
    <definedName name="_______________lb14" hidden="1">#REF!</definedName>
    <definedName name="_______________lb15" hidden="1">#REF!</definedName>
    <definedName name="_______________lb16" hidden="1">#REF!</definedName>
    <definedName name="_______________lb17" hidden="1">#REF!</definedName>
    <definedName name="_______________lb18" hidden="1">#REF!</definedName>
    <definedName name="_______________lb19" hidden="1">#REF!</definedName>
    <definedName name="_______________lb2" hidden="1">#REF!</definedName>
    <definedName name="_______________lb20" hidden="1">#REF!</definedName>
    <definedName name="_______________lb21" hidden="1">#REF!</definedName>
    <definedName name="_______________lb22" hidden="1">#REF!</definedName>
    <definedName name="_______________lb23" hidden="1">#REF!</definedName>
    <definedName name="_______________lb24" hidden="1">#REF!</definedName>
    <definedName name="_______________lb25" hidden="1">#REF!</definedName>
    <definedName name="_______________lb27" hidden="1">#REF!</definedName>
    <definedName name="_______________lb28" hidden="1">#REF!</definedName>
    <definedName name="_______________lb29" hidden="1">#REF!</definedName>
    <definedName name="_______________lb3" hidden="1">#REF!</definedName>
    <definedName name="_______________lb30" hidden="1">#REF!</definedName>
    <definedName name="_______________lb31" hidden="1">#REF!</definedName>
    <definedName name="_______________lb32" hidden="1">#REF!</definedName>
    <definedName name="_______________lb4" hidden="1">#REF!</definedName>
    <definedName name="_______________lb5" hidden="1">#REF!</definedName>
    <definedName name="_______________lb6" hidden="1">#REF!</definedName>
    <definedName name="_______________lb7" hidden="1">#REF!</definedName>
    <definedName name="_______________lb8" hidden="1">#REF!</definedName>
    <definedName name="_______________lb9" hidden="1">#REF!</definedName>
    <definedName name="_______________lbc1" hidden="1">#REF!</definedName>
    <definedName name="_______________lbc10" hidden="1">#REF!</definedName>
    <definedName name="_______________lbc11" hidden="1">#REF!</definedName>
    <definedName name="_______________lbc12" hidden="1">#REF!</definedName>
    <definedName name="_______________lbc13" hidden="1">#REF!</definedName>
    <definedName name="_______________lbc14" hidden="1">#REF!</definedName>
    <definedName name="_______________lbc15" hidden="1">#REF!</definedName>
    <definedName name="_______________lbc16" hidden="1">#REF!</definedName>
    <definedName name="_______________lbc17" hidden="1">#REF!</definedName>
    <definedName name="_______________lbc18" hidden="1">#REF!</definedName>
    <definedName name="_______________lbc19" hidden="1">#REF!</definedName>
    <definedName name="_______________lbc2" hidden="1">#REF!</definedName>
    <definedName name="_______________lbc20" hidden="1">#REF!</definedName>
    <definedName name="_______________lbc21" hidden="1">#REF!</definedName>
    <definedName name="_______________lbc22" hidden="1">#REF!</definedName>
    <definedName name="_______________lbc23" hidden="1">#REF!</definedName>
    <definedName name="_______________lbc24" hidden="1">#REF!</definedName>
    <definedName name="_______________lbc25" hidden="1">#REF!</definedName>
    <definedName name="_______________lbc26" hidden="1">#REF!</definedName>
    <definedName name="_______________lbc27" hidden="1">#REF!</definedName>
    <definedName name="_______________lbc28" hidden="1">#REF!</definedName>
    <definedName name="_______________lbc29" hidden="1">#REF!</definedName>
    <definedName name="_______________lbc3" hidden="1">#REF!</definedName>
    <definedName name="_______________lbc31" hidden="1">#REF!</definedName>
    <definedName name="_______________lbc32" hidden="1">#REF!</definedName>
    <definedName name="_______________lbc4" hidden="1">#REF!</definedName>
    <definedName name="_______________lbc5" hidden="1">#REF!</definedName>
    <definedName name="_______________lbc6" hidden="1">#REF!</definedName>
    <definedName name="_______________lbc7" hidden="1">#REF!</definedName>
    <definedName name="_______________lbc8" hidden="1">#REF!</definedName>
    <definedName name="_______________lbc9" hidden="1">#REF!</definedName>
    <definedName name="_______________ld26" hidden="1">#REF!</definedName>
    <definedName name="_______________ld31" hidden="1">#REF!</definedName>
    <definedName name="_______________le31" hidden="1">#REF!</definedName>
    <definedName name="_______________lf31" hidden="1">#REF!</definedName>
    <definedName name="_______________x10" hidden="1">#REF!</definedName>
    <definedName name="_______________x11" hidden="1">#REF!</definedName>
    <definedName name="_______________x12" hidden="1">#REF!</definedName>
    <definedName name="_______________x13" hidden="1">#REF!</definedName>
    <definedName name="_______________x14" hidden="1">#REF!</definedName>
    <definedName name="_______________x15" hidden="1">#REF!</definedName>
    <definedName name="_______________x16" hidden="1">#REF!</definedName>
    <definedName name="_______________x17" hidden="1">#REF!</definedName>
    <definedName name="_______________x18" hidden="1">#REF!</definedName>
    <definedName name="_______________x19" hidden="1">#REF!</definedName>
    <definedName name="_______________x20" hidden="1">#REF!</definedName>
    <definedName name="_______________x21" hidden="1">#REF!</definedName>
    <definedName name="_______________x22" hidden="1">#REF!</definedName>
    <definedName name="_______________x23" hidden="1">#REF!</definedName>
    <definedName name="_______________x24" hidden="1">#REF!</definedName>
    <definedName name="_______________x25" hidden="1">#REF!</definedName>
    <definedName name="_______________x28" hidden="1">#REF!</definedName>
    <definedName name="_______________x29" hidden="1">#REF!</definedName>
    <definedName name="_______________x32" hidden="1">#REF!</definedName>
    <definedName name="_______________x4" hidden="1">#REF!</definedName>
    <definedName name="_______________x5" hidden="1">#REF!</definedName>
    <definedName name="_______________x6" hidden="1">#REF!</definedName>
    <definedName name="_______________x7" hidden="1">#REF!</definedName>
    <definedName name="_______________x8" hidden="1">#REF!</definedName>
    <definedName name="_______________x9" hidden="1">#REF!</definedName>
    <definedName name="______________INV12">#REF!</definedName>
    <definedName name="______________INV13">#REF!</definedName>
    <definedName name="______________inv2">#REF!</definedName>
    <definedName name="______________la29" hidden="1">#REF!</definedName>
    <definedName name="______________la3" hidden="1">#REF!</definedName>
    <definedName name="______________la31" hidden="1">#REF!</definedName>
    <definedName name="______________la32" hidden="1">#REF!</definedName>
    <definedName name="______________la4" hidden="1">#REF!</definedName>
    <definedName name="______________la5" hidden="1">#REF!</definedName>
    <definedName name="______________la6" hidden="1">#REF!</definedName>
    <definedName name="______________la7" hidden="1">#REF!</definedName>
    <definedName name="______________la8" hidden="1">#REF!</definedName>
    <definedName name="______________la9" hidden="1">#REF!</definedName>
    <definedName name="______________lb1" hidden="1">#REF!</definedName>
    <definedName name="______________lb10" hidden="1">#REF!</definedName>
    <definedName name="______________lb11" hidden="1">#REF!</definedName>
    <definedName name="______________lb12" hidden="1">#REF!</definedName>
    <definedName name="______________lb13" hidden="1">#REF!</definedName>
    <definedName name="______________lb14" hidden="1">#REF!</definedName>
    <definedName name="______________lb15" hidden="1">#REF!</definedName>
    <definedName name="______________lb16" hidden="1">#REF!</definedName>
    <definedName name="______________lb17" hidden="1">#REF!</definedName>
    <definedName name="______________lb18" hidden="1">#REF!</definedName>
    <definedName name="______________lb19" hidden="1">#REF!</definedName>
    <definedName name="______________lb2" hidden="1">#REF!</definedName>
    <definedName name="______________lb20" hidden="1">#REF!</definedName>
    <definedName name="______________lb21" hidden="1">#REF!</definedName>
    <definedName name="______________lb22" hidden="1">#REF!</definedName>
    <definedName name="______________lb23" hidden="1">#REF!</definedName>
    <definedName name="______________lb24" hidden="1">#REF!</definedName>
    <definedName name="______________lb25" hidden="1">#REF!</definedName>
    <definedName name="______________lb27" hidden="1">#REF!</definedName>
    <definedName name="______________lb28" hidden="1">#REF!</definedName>
    <definedName name="______________lb29" hidden="1">#REF!</definedName>
    <definedName name="______________lb3" hidden="1">#REF!</definedName>
    <definedName name="______________lb30" hidden="1">#REF!</definedName>
    <definedName name="______________lb31" hidden="1">#REF!</definedName>
    <definedName name="______________lb32" hidden="1">#REF!</definedName>
    <definedName name="______________lb4" hidden="1">#REF!</definedName>
    <definedName name="______________lb5" hidden="1">#REF!</definedName>
    <definedName name="______________lb6" hidden="1">#REF!</definedName>
    <definedName name="______________lb7" hidden="1">#REF!</definedName>
    <definedName name="______________lb8" hidden="1">#REF!</definedName>
    <definedName name="______________lb9" hidden="1">#REF!</definedName>
    <definedName name="______________lbc1" hidden="1">#REF!</definedName>
    <definedName name="______________lbc10" hidden="1">#REF!</definedName>
    <definedName name="______________lbc11" hidden="1">#REF!</definedName>
    <definedName name="______________lbc12" hidden="1">#REF!</definedName>
    <definedName name="______________lbc13" hidden="1">#REF!</definedName>
    <definedName name="______________lbc14" hidden="1">#REF!</definedName>
    <definedName name="______________lbc15" hidden="1">#REF!</definedName>
    <definedName name="______________lbc16" hidden="1">#REF!</definedName>
    <definedName name="______________lbc17" hidden="1">#REF!</definedName>
    <definedName name="______________lbc18" hidden="1">#REF!</definedName>
    <definedName name="______________lbc19" hidden="1">#REF!</definedName>
    <definedName name="______________lbc2" hidden="1">#REF!</definedName>
    <definedName name="______________lbc20" hidden="1">#REF!</definedName>
    <definedName name="______________lbc21" hidden="1">#REF!</definedName>
    <definedName name="______________lbc22" hidden="1">#REF!</definedName>
    <definedName name="______________lbc23" hidden="1">#REF!</definedName>
    <definedName name="______________lbc24" hidden="1">#REF!</definedName>
    <definedName name="______________lbc25" hidden="1">#REF!</definedName>
    <definedName name="______________lbc26" hidden="1">#REF!</definedName>
    <definedName name="______________lbc27" hidden="1">#REF!</definedName>
    <definedName name="______________lbc28" hidden="1">#REF!</definedName>
    <definedName name="______________lbc29" hidden="1">#REF!</definedName>
    <definedName name="______________lbc3" hidden="1">#REF!</definedName>
    <definedName name="______________lbc31" hidden="1">#REF!</definedName>
    <definedName name="______________lbc32" hidden="1">#REF!</definedName>
    <definedName name="______________lbc4" hidden="1">#REF!</definedName>
    <definedName name="______________lbc5" hidden="1">#REF!</definedName>
    <definedName name="______________lbc6" hidden="1">#REF!</definedName>
    <definedName name="______________lbc7" hidden="1">#REF!</definedName>
    <definedName name="______________lbc8" hidden="1">#REF!</definedName>
    <definedName name="______________lbc9" hidden="1">#REF!</definedName>
    <definedName name="______________ld26" hidden="1">#REF!</definedName>
    <definedName name="______________ld31" hidden="1">#REF!</definedName>
    <definedName name="______________le31" hidden="1">#REF!</definedName>
    <definedName name="______________lf31" hidden="1">#REF!</definedName>
    <definedName name="______________x10" hidden="1">#REF!</definedName>
    <definedName name="______________x11" hidden="1">#REF!</definedName>
    <definedName name="______________x12" hidden="1">#REF!</definedName>
    <definedName name="______________x13" hidden="1">#REF!</definedName>
    <definedName name="______________x14" hidden="1">#REF!</definedName>
    <definedName name="______________x15" hidden="1">#REF!</definedName>
    <definedName name="______________x16" hidden="1">#REF!</definedName>
    <definedName name="______________x17" hidden="1">#REF!</definedName>
    <definedName name="______________x18" hidden="1">#REF!</definedName>
    <definedName name="______________x19" hidden="1">#REF!</definedName>
    <definedName name="______________x20" hidden="1">#REF!</definedName>
    <definedName name="______________x21" hidden="1">#REF!</definedName>
    <definedName name="______________x22" hidden="1">#REF!</definedName>
    <definedName name="______________x23" hidden="1">#REF!</definedName>
    <definedName name="______________x24" hidden="1">#REF!</definedName>
    <definedName name="______________x25" hidden="1">#REF!</definedName>
    <definedName name="______________x28" hidden="1">#REF!</definedName>
    <definedName name="______________x29" hidden="1">#REF!</definedName>
    <definedName name="______________x32" hidden="1">#REF!</definedName>
    <definedName name="______________x4" hidden="1">#REF!</definedName>
    <definedName name="______________x5" hidden="1">#REF!</definedName>
    <definedName name="______________x6" hidden="1">#REF!</definedName>
    <definedName name="______________x7" hidden="1">#REF!</definedName>
    <definedName name="______________x8" hidden="1">#REF!</definedName>
    <definedName name="______________x9" hidden="1">#REF!</definedName>
    <definedName name="_____________INV12">#REF!</definedName>
    <definedName name="_____________INV13">#REF!</definedName>
    <definedName name="_____________inv2">#REF!</definedName>
    <definedName name="_____________la29" hidden="1">#REF!</definedName>
    <definedName name="_____________la3" hidden="1">#REF!</definedName>
    <definedName name="_____________la31" hidden="1">#REF!</definedName>
    <definedName name="_____________la32" hidden="1">#REF!</definedName>
    <definedName name="_____________la4" hidden="1">#REF!</definedName>
    <definedName name="_____________la5" hidden="1">#REF!</definedName>
    <definedName name="_____________la6" hidden="1">#REF!</definedName>
    <definedName name="_____________la7" hidden="1">#REF!</definedName>
    <definedName name="_____________la8" hidden="1">#REF!</definedName>
    <definedName name="_____________la9" hidden="1">#REF!</definedName>
    <definedName name="_____________lb1" hidden="1">#REF!</definedName>
    <definedName name="_____________lb10" hidden="1">#REF!</definedName>
    <definedName name="_____________lb11" hidden="1">#REF!</definedName>
    <definedName name="_____________lb12" hidden="1">#REF!</definedName>
    <definedName name="_____________lb13" hidden="1">#REF!</definedName>
    <definedName name="_____________lb14" hidden="1">#REF!</definedName>
    <definedName name="_____________lb15" hidden="1">#REF!</definedName>
    <definedName name="_____________lb16" hidden="1">#REF!</definedName>
    <definedName name="_____________lb17" hidden="1">#REF!</definedName>
    <definedName name="_____________lb18" hidden="1">#REF!</definedName>
    <definedName name="_____________lb19" hidden="1">#REF!</definedName>
    <definedName name="_____________lb2" hidden="1">#REF!</definedName>
    <definedName name="_____________lb20" hidden="1">#REF!</definedName>
    <definedName name="_____________lb21" hidden="1">#REF!</definedName>
    <definedName name="_____________lb22" hidden="1">#REF!</definedName>
    <definedName name="_____________lb23" hidden="1">#REF!</definedName>
    <definedName name="_____________lb24" hidden="1">#REF!</definedName>
    <definedName name="_____________lb25" hidden="1">#REF!</definedName>
    <definedName name="_____________lb27" hidden="1">#REF!</definedName>
    <definedName name="_____________lb28" hidden="1">#REF!</definedName>
    <definedName name="_____________lb29" hidden="1">#REF!</definedName>
    <definedName name="_____________lb3" hidden="1">#REF!</definedName>
    <definedName name="_____________lb30" hidden="1">#REF!</definedName>
    <definedName name="_____________lb31" hidden="1">#REF!</definedName>
    <definedName name="_____________lb32" hidden="1">#REF!</definedName>
    <definedName name="_____________lb4" hidden="1">#REF!</definedName>
    <definedName name="_____________lb5" hidden="1">#REF!</definedName>
    <definedName name="_____________lb6" hidden="1">#REF!</definedName>
    <definedName name="_____________lb7" hidden="1">#REF!</definedName>
    <definedName name="_____________lb8" hidden="1">#REF!</definedName>
    <definedName name="_____________lb9" hidden="1">#REF!</definedName>
    <definedName name="_____________lbc1" hidden="1">#REF!</definedName>
    <definedName name="_____________lbc10" hidden="1">#REF!</definedName>
    <definedName name="_____________lbc11" hidden="1">#REF!</definedName>
    <definedName name="_____________lbc12" hidden="1">#REF!</definedName>
    <definedName name="_____________lbc13" hidden="1">#REF!</definedName>
    <definedName name="_____________lbc14" hidden="1">#REF!</definedName>
    <definedName name="_____________lbc15" hidden="1">#REF!</definedName>
    <definedName name="_____________lbc16" hidden="1">#REF!</definedName>
    <definedName name="_____________lbc17" hidden="1">#REF!</definedName>
    <definedName name="_____________lbc18" hidden="1">#REF!</definedName>
    <definedName name="_____________lbc19" hidden="1">#REF!</definedName>
    <definedName name="_____________lbc2" hidden="1">#REF!</definedName>
    <definedName name="_____________lbc20" hidden="1">#REF!</definedName>
    <definedName name="_____________lbc21" hidden="1">#REF!</definedName>
    <definedName name="_____________lbc22" hidden="1">#REF!</definedName>
    <definedName name="_____________lbc23" hidden="1">#REF!</definedName>
    <definedName name="_____________lbc24" hidden="1">#REF!</definedName>
    <definedName name="_____________lbc25" hidden="1">#REF!</definedName>
    <definedName name="_____________lbc26" hidden="1">#REF!</definedName>
    <definedName name="_____________lbc27" hidden="1">#REF!</definedName>
    <definedName name="_____________lbc28" hidden="1">#REF!</definedName>
    <definedName name="_____________lbc29" hidden="1">#REF!</definedName>
    <definedName name="_____________lbc3" hidden="1">#REF!</definedName>
    <definedName name="_____________lbc31" hidden="1">#REF!</definedName>
    <definedName name="_____________lbc32" hidden="1">#REF!</definedName>
    <definedName name="_____________lbc4" hidden="1">#REF!</definedName>
    <definedName name="_____________lbc5" hidden="1">#REF!</definedName>
    <definedName name="_____________lbc6" hidden="1">#REF!</definedName>
    <definedName name="_____________lbc7" hidden="1">#REF!</definedName>
    <definedName name="_____________lbc8" hidden="1">#REF!</definedName>
    <definedName name="_____________lbc9" hidden="1">#REF!</definedName>
    <definedName name="_____________ld26" hidden="1">#REF!</definedName>
    <definedName name="_____________ld31" hidden="1">#REF!</definedName>
    <definedName name="_____________le31" hidden="1">#REF!</definedName>
    <definedName name="_____________lf31" hidden="1">#REF!</definedName>
    <definedName name="_____________x10" hidden="1">#REF!</definedName>
    <definedName name="_____________x11" hidden="1">#REF!</definedName>
    <definedName name="_____________x12" hidden="1">#REF!</definedName>
    <definedName name="_____________x13" hidden="1">#REF!</definedName>
    <definedName name="_____________x14" hidden="1">#REF!</definedName>
    <definedName name="_____________x15" hidden="1">#REF!</definedName>
    <definedName name="_____________x16" hidden="1">#REF!</definedName>
    <definedName name="_____________x17" hidden="1">#REF!</definedName>
    <definedName name="_____________x18" hidden="1">#REF!</definedName>
    <definedName name="_____________x19" hidden="1">#REF!</definedName>
    <definedName name="_____________x20" hidden="1">#REF!</definedName>
    <definedName name="_____________x21" hidden="1">#REF!</definedName>
    <definedName name="_____________x22" hidden="1">#REF!</definedName>
    <definedName name="_____________x23" hidden="1">#REF!</definedName>
    <definedName name="_____________x24" hidden="1">#REF!</definedName>
    <definedName name="_____________x25" hidden="1">#REF!</definedName>
    <definedName name="_____________x28" hidden="1">#REF!</definedName>
    <definedName name="_____________x29" hidden="1">#REF!</definedName>
    <definedName name="_____________x32" hidden="1">#REF!</definedName>
    <definedName name="_____________x4" hidden="1">#REF!</definedName>
    <definedName name="_____________x5" hidden="1">#REF!</definedName>
    <definedName name="_____________x6" hidden="1">#REF!</definedName>
    <definedName name="_____________x7" hidden="1">#REF!</definedName>
    <definedName name="_____________x8" hidden="1">#REF!</definedName>
    <definedName name="_____________x9" hidden="1">#REF!</definedName>
    <definedName name="____________INV12">#REF!</definedName>
    <definedName name="____________INV13">#REF!</definedName>
    <definedName name="____________inv2">#REF!</definedName>
    <definedName name="____________la29" hidden="1">#REF!</definedName>
    <definedName name="____________la3" hidden="1">#REF!</definedName>
    <definedName name="____________la31" hidden="1">#REF!</definedName>
    <definedName name="____________la32" hidden="1">#REF!</definedName>
    <definedName name="____________la4" hidden="1">#REF!</definedName>
    <definedName name="____________la5" hidden="1">#REF!</definedName>
    <definedName name="____________la6" hidden="1">#REF!</definedName>
    <definedName name="____________la7" hidden="1">#REF!</definedName>
    <definedName name="____________la8" hidden="1">#REF!</definedName>
    <definedName name="____________la9" hidden="1">#REF!</definedName>
    <definedName name="____________lb1" hidden="1">#REF!</definedName>
    <definedName name="____________lb10" hidden="1">#REF!</definedName>
    <definedName name="____________lb11" hidden="1">#REF!</definedName>
    <definedName name="____________lb12" hidden="1">#REF!</definedName>
    <definedName name="____________lb13" hidden="1">#REF!</definedName>
    <definedName name="____________lb14" hidden="1">#REF!</definedName>
    <definedName name="____________lb15" hidden="1">#REF!</definedName>
    <definedName name="____________lb16" hidden="1">#REF!</definedName>
    <definedName name="____________lb17" hidden="1">#REF!</definedName>
    <definedName name="____________lb18" hidden="1">#REF!</definedName>
    <definedName name="____________lb19" hidden="1">#REF!</definedName>
    <definedName name="____________lb2" hidden="1">#REF!</definedName>
    <definedName name="____________lb20" hidden="1">#REF!</definedName>
    <definedName name="____________lb21" hidden="1">#REF!</definedName>
    <definedName name="____________lb22" hidden="1">#REF!</definedName>
    <definedName name="____________lb23" hidden="1">#REF!</definedName>
    <definedName name="____________lb24" hidden="1">#REF!</definedName>
    <definedName name="____________lb25" hidden="1">#REF!</definedName>
    <definedName name="____________lb27" hidden="1">#REF!</definedName>
    <definedName name="____________lb28" hidden="1">#REF!</definedName>
    <definedName name="____________lb29" hidden="1">#REF!</definedName>
    <definedName name="____________lb3" hidden="1">#REF!</definedName>
    <definedName name="____________lb30" hidden="1">#REF!</definedName>
    <definedName name="____________lb31" hidden="1">#REF!</definedName>
    <definedName name="____________lb32" hidden="1">#REF!</definedName>
    <definedName name="____________lb4" hidden="1">#REF!</definedName>
    <definedName name="____________lb5" hidden="1">#REF!</definedName>
    <definedName name="____________lb6" hidden="1">#REF!</definedName>
    <definedName name="____________lb7" hidden="1">#REF!</definedName>
    <definedName name="____________lb8" hidden="1">#REF!</definedName>
    <definedName name="____________lb9" hidden="1">#REF!</definedName>
    <definedName name="____________lbc1" hidden="1">#REF!</definedName>
    <definedName name="____________lbc10" hidden="1">#REF!</definedName>
    <definedName name="____________lbc11" hidden="1">#REF!</definedName>
    <definedName name="____________lbc12" hidden="1">#REF!</definedName>
    <definedName name="____________lbc13" hidden="1">#REF!</definedName>
    <definedName name="____________lbc14" hidden="1">#REF!</definedName>
    <definedName name="____________lbc15" hidden="1">#REF!</definedName>
    <definedName name="____________lbc16" hidden="1">#REF!</definedName>
    <definedName name="____________lbc17" hidden="1">#REF!</definedName>
    <definedName name="____________lbc18" hidden="1">#REF!</definedName>
    <definedName name="____________lbc19" hidden="1">#REF!</definedName>
    <definedName name="____________lbc2" hidden="1">#REF!</definedName>
    <definedName name="____________lbc20" hidden="1">#REF!</definedName>
    <definedName name="____________lbc21" hidden="1">#REF!</definedName>
    <definedName name="____________lbc22" hidden="1">#REF!</definedName>
    <definedName name="____________lbc23" hidden="1">#REF!</definedName>
    <definedName name="____________lbc24" hidden="1">#REF!</definedName>
    <definedName name="____________lbc25" hidden="1">#REF!</definedName>
    <definedName name="____________lbc26" hidden="1">#REF!</definedName>
    <definedName name="____________lbc27" hidden="1">#REF!</definedName>
    <definedName name="____________lbc28" hidden="1">#REF!</definedName>
    <definedName name="____________lbc29" hidden="1">#REF!</definedName>
    <definedName name="____________lbc3" hidden="1">#REF!</definedName>
    <definedName name="____________lbc31" hidden="1">#REF!</definedName>
    <definedName name="____________lbc32" hidden="1">#REF!</definedName>
    <definedName name="____________lbc4" hidden="1">#REF!</definedName>
    <definedName name="____________lbc5" hidden="1">#REF!</definedName>
    <definedName name="____________lbc6" hidden="1">#REF!</definedName>
    <definedName name="____________lbc7" hidden="1">#REF!</definedName>
    <definedName name="____________lbc8" hidden="1">#REF!</definedName>
    <definedName name="____________lbc9" hidden="1">#REF!</definedName>
    <definedName name="____________ld26" hidden="1">#REF!</definedName>
    <definedName name="____________ld31" hidden="1">#REF!</definedName>
    <definedName name="____________le31" hidden="1">#REF!</definedName>
    <definedName name="____________lf31" hidden="1">#REF!</definedName>
    <definedName name="____________x10" hidden="1">#REF!</definedName>
    <definedName name="____________x11" hidden="1">#REF!</definedName>
    <definedName name="____________x12" hidden="1">#REF!</definedName>
    <definedName name="____________x13" hidden="1">#REF!</definedName>
    <definedName name="____________x14" hidden="1">#REF!</definedName>
    <definedName name="____________x15" hidden="1">#REF!</definedName>
    <definedName name="____________x16" hidden="1">#REF!</definedName>
    <definedName name="____________x17" hidden="1">#REF!</definedName>
    <definedName name="____________x18" hidden="1">#REF!</definedName>
    <definedName name="____________x19" hidden="1">#REF!</definedName>
    <definedName name="____________x20" hidden="1">#REF!</definedName>
    <definedName name="____________x21" hidden="1">#REF!</definedName>
    <definedName name="____________x22" hidden="1">#REF!</definedName>
    <definedName name="____________x23" hidden="1">#REF!</definedName>
    <definedName name="____________x24" hidden="1">#REF!</definedName>
    <definedName name="____________x25" hidden="1">#REF!</definedName>
    <definedName name="____________x28" hidden="1">#REF!</definedName>
    <definedName name="____________x29" hidden="1">#REF!</definedName>
    <definedName name="____________x32" hidden="1">#REF!</definedName>
    <definedName name="____________x4" hidden="1">#REF!</definedName>
    <definedName name="____________x5" hidden="1">#REF!</definedName>
    <definedName name="____________x6" hidden="1">#REF!</definedName>
    <definedName name="____________x7" hidden="1">#REF!</definedName>
    <definedName name="____________x8" hidden="1">#REF!</definedName>
    <definedName name="____________x9" hidden="1">#REF!</definedName>
    <definedName name="___________INV12">#REF!</definedName>
    <definedName name="___________INV13">#REF!</definedName>
    <definedName name="___________inv2">#REF!</definedName>
    <definedName name="___________la29" hidden="1">#REF!</definedName>
    <definedName name="___________la3" hidden="1">#REF!</definedName>
    <definedName name="___________la31" hidden="1">#REF!</definedName>
    <definedName name="___________la32" hidden="1">#REF!</definedName>
    <definedName name="___________la4" hidden="1">#REF!</definedName>
    <definedName name="___________la5" hidden="1">#REF!</definedName>
    <definedName name="___________la6" hidden="1">#REF!</definedName>
    <definedName name="___________la7" hidden="1">#REF!</definedName>
    <definedName name="___________la8" hidden="1">#REF!</definedName>
    <definedName name="___________la9" hidden="1">#REF!</definedName>
    <definedName name="___________lb1" hidden="1">#REF!</definedName>
    <definedName name="___________lb10" hidden="1">#REF!</definedName>
    <definedName name="___________lb11" hidden="1">#REF!</definedName>
    <definedName name="___________lb12" hidden="1">#REF!</definedName>
    <definedName name="___________lb13" hidden="1">#REF!</definedName>
    <definedName name="___________lb14" hidden="1">#REF!</definedName>
    <definedName name="___________lb15" hidden="1">#REF!</definedName>
    <definedName name="___________lb16" hidden="1">#REF!</definedName>
    <definedName name="___________lb17" hidden="1">#REF!</definedName>
    <definedName name="___________lb18" hidden="1">#REF!</definedName>
    <definedName name="___________lb19" hidden="1">#REF!</definedName>
    <definedName name="___________lb2" hidden="1">#REF!</definedName>
    <definedName name="___________lb20" hidden="1">#REF!</definedName>
    <definedName name="___________lb21" hidden="1">#REF!</definedName>
    <definedName name="___________lb22" hidden="1">#REF!</definedName>
    <definedName name="___________lb23" hidden="1">#REF!</definedName>
    <definedName name="___________lb24" hidden="1">#REF!</definedName>
    <definedName name="___________lb25" hidden="1">#REF!</definedName>
    <definedName name="___________lb27" hidden="1">#REF!</definedName>
    <definedName name="___________lb28" hidden="1">#REF!</definedName>
    <definedName name="___________lb29" hidden="1">#REF!</definedName>
    <definedName name="___________lb3" hidden="1">#REF!</definedName>
    <definedName name="___________lb30" hidden="1">#REF!</definedName>
    <definedName name="___________lb31" hidden="1">#REF!</definedName>
    <definedName name="___________lb32" hidden="1">#REF!</definedName>
    <definedName name="___________lb4" hidden="1">#REF!</definedName>
    <definedName name="___________lb5" hidden="1">#REF!</definedName>
    <definedName name="___________lb6" hidden="1">#REF!</definedName>
    <definedName name="___________lb7" hidden="1">#REF!</definedName>
    <definedName name="___________lb8" hidden="1">#REF!</definedName>
    <definedName name="___________lb9" hidden="1">#REF!</definedName>
    <definedName name="___________lbc1" hidden="1">#REF!</definedName>
    <definedName name="___________lbc10" hidden="1">#REF!</definedName>
    <definedName name="___________lbc11" hidden="1">#REF!</definedName>
    <definedName name="___________lbc12" hidden="1">#REF!</definedName>
    <definedName name="___________lbc13" hidden="1">#REF!</definedName>
    <definedName name="___________lbc14" hidden="1">#REF!</definedName>
    <definedName name="___________lbc15" hidden="1">#REF!</definedName>
    <definedName name="___________lbc16" hidden="1">#REF!</definedName>
    <definedName name="___________lbc17" hidden="1">#REF!</definedName>
    <definedName name="___________lbc18" hidden="1">#REF!</definedName>
    <definedName name="___________lbc19" hidden="1">#REF!</definedName>
    <definedName name="___________lbc2" hidden="1">#REF!</definedName>
    <definedName name="___________lbc20" hidden="1">#REF!</definedName>
    <definedName name="___________lbc21" hidden="1">#REF!</definedName>
    <definedName name="___________lbc22" hidden="1">#REF!</definedName>
    <definedName name="___________lbc23" hidden="1">#REF!</definedName>
    <definedName name="___________lbc24" hidden="1">#REF!</definedName>
    <definedName name="___________lbc25" hidden="1">#REF!</definedName>
    <definedName name="___________lbc26" hidden="1">#REF!</definedName>
    <definedName name="___________lbc27" hidden="1">#REF!</definedName>
    <definedName name="___________lbc28" hidden="1">#REF!</definedName>
    <definedName name="___________lbc29" hidden="1">#REF!</definedName>
    <definedName name="___________lbc3" hidden="1">#REF!</definedName>
    <definedName name="___________lbc31" hidden="1">#REF!</definedName>
    <definedName name="___________lbc32" hidden="1">#REF!</definedName>
    <definedName name="___________lbc4" hidden="1">#REF!</definedName>
    <definedName name="___________lbc5" hidden="1">#REF!</definedName>
    <definedName name="___________lbc6" hidden="1">#REF!</definedName>
    <definedName name="___________lbc7" hidden="1">#REF!</definedName>
    <definedName name="___________lbc8" hidden="1">#REF!</definedName>
    <definedName name="___________lbc9" hidden="1">#REF!</definedName>
    <definedName name="___________ld26" hidden="1">#REF!</definedName>
    <definedName name="___________ld31" hidden="1">#REF!</definedName>
    <definedName name="___________le31" hidden="1">#REF!</definedName>
    <definedName name="___________lf31" hidden="1">#REF!</definedName>
    <definedName name="___________x10" hidden="1">#REF!</definedName>
    <definedName name="___________x11" hidden="1">#REF!</definedName>
    <definedName name="___________x12" hidden="1">#REF!</definedName>
    <definedName name="___________x13" hidden="1">#REF!</definedName>
    <definedName name="___________x14" hidden="1">#REF!</definedName>
    <definedName name="___________x15" hidden="1">#REF!</definedName>
    <definedName name="___________x16" hidden="1">#REF!</definedName>
    <definedName name="___________x17" hidden="1">#REF!</definedName>
    <definedName name="___________x18" hidden="1">#REF!</definedName>
    <definedName name="___________x19" hidden="1">#REF!</definedName>
    <definedName name="___________x20" hidden="1">#REF!</definedName>
    <definedName name="___________x21" hidden="1">#REF!</definedName>
    <definedName name="___________x22" hidden="1">#REF!</definedName>
    <definedName name="___________x23" hidden="1">#REF!</definedName>
    <definedName name="___________x24" hidden="1">#REF!</definedName>
    <definedName name="___________x25" hidden="1">#REF!</definedName>
    <definedName name="___________x28" hidden="1">#REF!</definedName>
    <definedName name="___________x29" hidden="1">#REF!</definedName>
    <definedName name="___________x32" hidden="1">#REF!</definedName>
    <definedName name="___________x4" hidden="1">#REF!</definedName>
    <definedName name="___________x5" hidden="1">#REF!</definedName>
    <definedName name="___________x6" hidden="1">#REF!</definedName>
    <definedName name="___________x7" hidden="1">#REF!</definedName>
    <definedName name="___________x8" hidden="1">#REF!</definedName>
    <definedName name="___________x9" hidden="1">#REF!</definedName>
    <definedName name="__________INV12">#REF!</definedName>
    <definedName name="__________INV13">#REF!</definedName>
    <definedName name="__________inv2">#REF!</definedName>
    <definedName name="__________la29" hidden="1">#REF!</definedName>
    <definedName name="__________la3" hidden="1">#REF!</definedName>
    <definedName name="__________la31" hidden="1">#REF!</definedName>
    <definedName name="__________la32" hidden="1">#REF!</definedName>
    <definedName name="__________la4" hidden="1">#REF!</definedName>
    <definedName name="__________la5" hidden="1">#REF!</definedName>
    <definedName name="__________la6" hidden="1">#REF!</definedName>
    <definedName name="__________la7" hidden="1">#REF!</definedName>
    <definedName name="__________la8" hidden="1">#REF!</definedName>
    <definedName name="__________la9" hidden="1">#REF!</definedName>
    <definedName name="__________lb1" hidden="1">#REF!</definedName>
    <definedName name="__________lb10" hidden="1">#REF!</definedName>
    <definedName name="__________lb11" hidden="1">#REF!</definedName>
    <definedName name="__________lb12" hidden="1">#REF!</definedName>
    <definedName name="__________lb13" hidden="1">#REF!</definedName>
    <definedName name="__________lb14" hidden="1">#REF!</definedName>
    <definedName name="__________lb15" hidden="1">#REF!</definedName>
    <definedName name="__________lb16" hidden="1">#REF!</definedName>
    <definedName name="__________lb17" hidden="1">#REF!</definedName>
    <definedName name="__________lb18" hidden="1">#REF!</definedName>
    <definedName name="__________lb19" hidden="1">#REF!</definedName>
    <definedName name="__________lb2" hidden="1">#REF!</definedName>
    <definedName name="__________lb20" hidden="1">#REF!</definedName>
    <definedName name="__________lb21" hidden="1">#REF!</definedName>
    <definedName name="__________lb22" hidden="1">#REF!</definedName>
    <definedName name="__________lb23" hidden="1">#REF!</definedName>
    <definedName name="__________lb24" hidden="1">#REF!</definedName>
    <definedName name="__________lb25" hidden="1">#REF!</definedName>
    <definedName name="__________lb27" hidden="1">#REF!</definedName>
    <definedName name="__________lb28" hidden="1">#REF!</definedName>
    <definedName name="__________lb29" hidden="1">#REF!</definedName>
    <definedName name="__________lb3" hidden="1">#REF!</definedName>
    <definedName name="__________lb30" hidden="1">#REF!</definedName>
    <definedName name="__________lb31" hidden="1">#REF!</definedName>
    <definedName name="__________lb32" hidden="1">#REF!</definedName>
    <definedName name="__________lb4" hidden="1">#REF!</definedName>
    <definedName name="__________lb5" hidden="1">#REF!</definedName>
    <definedName name="__________lb6" hidden="1">#REF!</definedName>
    <definedName name="__________lb7" hidden="1">#REF!</definedName>
    <definedName name="__________lb8" hidden="1">#REF!</definedName>
    <definedName name="__________lb9" hidden="1">#REF!</definedName>
    <definedName name="__________lbc1" hidden="1">#REF!</definedName>
    <definedName name="__________lbc10" hidden="1">#REF!</definedName>
    <definedName name="__________lbc11" hidden="1">#REF!</definedName>
    <definedName name="__________lbc12" hidden="1">#REF!</definedName>
    <definedName name="__________lbc13" hidden="1">#REF!</definedName>
    <definedName name="__________lbc14" hidden="1">#REF!</definedName>
    <definedName name="__________lbc15" hidden="1">#REF!</definedName>
    <definedName name="__________lbc16" hidden="1">#REF!</definedName>
    <definedName name="__________lbc17" hidden="1">#REF!</definedName>
    <definedName name="__________lbc18" hidden="1">#REF!</definedName>
    <definedName name="__________lbc19" hidden="1">#REF!</definedName>
    <definedName name="__________lbc2" hidden="1">#REF!</definedName>
    <definedName name="__________lbc20" hidden="1">#REF!</definedName>
    <definedName name="__________lbc21" hidden="1">#REF!</definedName>
    <definedName name="__________lbc22" hidden="1">#REF!</definedName>
    <definedName name="__________lbc23" hidden="1">#REF!</definedName>
    <definedName name="__________lbc24" hidden="1">#REF!</definedName>
    <definedName name="__________lbc25" hidden="1">#REF!</definedName>
    <definedName name="__________lbc26" hidden="1">#REF!</definedName>
    <definedName name="__________lbc27" hidden="1">#REF!</definedName>
    <definedName name="__________lbc28" hidden="1">#REF!</definedName>
    <definedName name="__________lbc29" hidden="1">#REF!</definedName>
    <definedName name="__________lbc3" hidden="1">#REF!</definedName>
    <definedName name="__________lbc31" hidden="1">#REF!</definedName>
    <definedName name="__________lbc32" hidden="1">#REF!</definedName>
    <definedName name="__________lbc4" hidden="1">#REF!</definedName>
    <definedName name="__________lbc5" hidden="1">#REF!</definedName>
    <definedName name="__________lbc6" hidden="1">#REF!</definedName>
    <definedName name="__________lbc7" hidden="1">#REF!</definedName>
    <definedName name="__________lbc8" hidden="1">#REF!</definedName>
    <definedName name="__________lbc9" hidden="1">#REF!</definedName>
    <definedName name="__________ld26" hidden="1">#REF!</definedName>
    <definedName name="__________ld31" hidden="1">#REF!</definedName>
    <definedName name="__________le31" hidden="1">#REF!</definedName>
    <definedName name="__________lf31" hidden="1">#REF!</definedName>
    <definedName name="__________x10" hidden="1">#REF!</definedName>
    <definedName name="__________x11" hidden="1">#REF!</definedName>
    <definedName name="__________x12" hidden="1">#REF!</definedName>
    <definedName name="__________x13" hidden="1">#REF!</definedName>
    <definedName name="__________x14" hidden="1">#REF!</definedName>
    <definedName name="__________x15" hidden="1">#REF!</definedName>
    <definedName name="__________x16" hidden="1">#REF!</definedName>
    <definedName name="__________x17" hidden="1">#REF!</definedName>
    <definedName name="__________x18" hidden="1">#REF!</definedName>
    <definedName name="__________x19" hidden="1">#REF!</definedName>
    <definedName name="__________x20" hidden="1">#REF!</definedName>
    <definedName name="__________x21" hidden="1">#REF!</definedName>
    <definedName name="__________x22" hidden="1">#REF!</definedName>
    <definedName name="__________x23" hidden="1">#REF!</definedName>
    <definedName name="__________x24" hidden="1">#REF!</definedName>
    <definedName name="__________x25" hidden="1">#REF!</definedName>
    <definedName name="__________x28" hidden="1">#REF!</definedName>
    <definedName name="__________x29" hidden="1">#REF!</definedName>
    <definedName name="__________x32" hidden="1">#REF!</definedName>
    <definedName name="__________x4" hidden="1">#REF!</definedName>
    <definedName name="__________x5" hidden="1">#REF!</definedName>
    <definedName name="__________x6" hidden="1">#REF!</definedName>
    <definedName name="__________x7" hidden="1">#REF!</definedName>
    <definedName name="__________x8" hidden="1">#REF!</definedName>
    <definedName name="__________x9" hidden="1">#REF!</definedName>
    <definedName name="_________INV12">#REF!</definedName>
    <definedName name="_________INV13">#REF!</definedName>
    <definedName name="_________inv2">#REF!</definedName>
    <definedName name="_________la29" hidden="1">#REF!</definedName>
    <definedName name="_________la3" hidden="1">#REF!</definedName>
    <definedName name="_________la31" hidden="1">#REF!</definedName>
    <definedName name="_________la32" hidden="1">#REF!</definedName>
    <definedName name="_________la4" hidden="1">#REF!</definedName>
    <definedName name="_________la5" hidden="1">#REF!</definedName>
    <definedName name="_________la6" hidden="1">#REF!</definedName>
    <definedName name="_________la7" hidden="1">#REF!</definedName>
    <definedName name="_________la8" hidden="1">#REF!</definedName>
    <definedName name="_________la9" hidden="1">#REF!</definedName>
    <definedName name="_________lb1" hidden="1">#REF!</definedName>
    <definedName name="_________lb10" hidden="1">#REF!</definedName>
    <definedName name="_________lb11" hidden="1">#REF!</definedName>
    <definedName name="_________lb12" hidden="1">#REF!</definedName>
    <definedName name="_________lb13" hidden="1">#REF!</definedName>
    <definedName name="_________lb14" hidden="1">#REF!</definedName>
    <definedName name="_________lb15" hidden="1">#REF!</definedName>
    <definedName name="_________lb16" hidden="1">#REF!</definedName>
    <definedName name="_________lb17" hidden="1">#REF!</definedName>
    <definedName name="_________lb18" hidden="1">#REF!</definedName>
    <definedName name="_________lb19" hidden="1">#REF!</definedName>
    <definedName name="_________lb2" hidden="1">#REF!</definedName>
    <definedName name="_________lb20" hidden="1">#REF!</definedName>
    <definedName name="_________lb21" hidden="1">#REF!</definedName>
    <definedName name="_________lb22" hidden="1">#REF!</definedName>
    <definedName name="_________lb23" hidden="1">#REF!</definedName>
    <definedName name="_________lb24" hidden="1">#REF!</definedName>
    <definedName name="_________lb25" hidden="1">#REF!</definedName>
    <definedName name="_________lb27" hidden="1">#REF!</definedName>
    <definedName name="_________lb28" hidden="1">#REF!</definedName>
    <definedName name="_________lb29" hidden="1">#REF!</definedName>
    <definedName name="_________lb3" hidden="1">#REF!</definedName>
    <definedName name="_________lb30" hidden="1">#REF!</definedName>
    <definedName name="_________lb31" hidden="1">#REF!</definedName>
    <definedName name="_________lb32" hidden="1">#REF!</definedName>
    <definedName name="_________lb4" hidden="1">#REF!</definedName>
    <definedName name="_________lb5" hidden="1">#REF!</definedName>
    <definedName name="_________lb6" hidden="1">#REF!</definedName>
    <definedName name="_________lb7" hidden="1">#REF!</definedName>
    <definedName name="_________lb8" hidden="1">#REF!</definedName>
    <definedName name="_________lb9" hidden="1">#REF!</definedName>
    <definedName name="_________lbc1" hidden="1">#REF!</definedName>
    <definedName name="_________lbc10" hidden="1">#REF!</definedName>
    <definedName name="_________lbc11" hidden="1">#REF!</definedName>
    <definedName name="_________lbc12" hidden="1">#REF!</definedName>
    <definedName name="_________lbc13" hidden="1">#REF!</definedName>
    <definedName name="_________lbc14" hidden="1">#REF!</definedName>
    <definedName name="_________lbc15" hidden="1">#REF!</definedName>
    <definedName name="_________lbc16" hidden="1">#REF!</definedName>
    <definedName name="_________lbc17" hidden="1">#REF!</definedName>
    <definedName name="_________lbc18" hidden="1">#REF!</definedName>
    <definedName name="_________lbc19" hidden="1">#REF!</definedName>
    <definedName name="_________lbc2" hidden="1">#REF!</definedName>
    <definedName name="_________lbc20" hidden="1">#REF!</definedName>
    <definedName name="_________lbc21" hidden="1">#REF!</definedName>
    <definedName name="_________lbc22" hidden="1">#REF!</definedName>
    <definedName name="_________lbc23" hidden="1">#REF!</definedName>
    <definedName name="_________lbc24" hidden="1">#REF!</definedName>
    <definedName name="_________lbc25" hidden="1">#REF!</definedName>
    <definedName name="_________lbc26" hidden="1">#REF!</definedName>
    <definedName name="_________lbc27" hidden="1">#REF!</definedName>
    <definedName name="_________lbc28" hidden="1">#REF!</definedName>
    <definedName name="_________lbc29" hidden="1">#REF!</definedName>
    <definedName name="_________lbc3" hidden="1">#REF!</definedName>
    <definedName name="_________lbc31" hidden="1">#REF!</definedName>
    <definedName name="_________lbc32" hidden="1">#REF!</definedName>
    <definedName name="_________lbc4" hidden="1">#REF!</definedName>
    <definedName name="_________lbc5" hidden="1">#REF!</definedName>
    <definedName name="_________lbc6" hidden="1">#REF!</definedName>
    <definedName name="_________lbc7" hidden="1">#REF!</definedName>
    <definedName name="_________lbc8" hidden="1">#REF!</definedName>
    <definedName name="_________lbc9" hidden="1">#REF!</definedName>
    <definedName name="_________ld26" hidden="1">#REF!</definedName>
    <definedName name="_________ld31" hidden="1">#REF!</definedName>
    <definedName name="_________le31" hidden="1">#REF!</definedName>
    <definedName name="_________lf31" hidden="1">#REF!</definedName>
    <definedName name="_________x10" hidden="1">#REF!</definedName>
    <definedName name="_________x11" hidden="1">#REF!</definedName>
    <definedName name="_________x12" hidden="1">#REF!</definedName>
    <definedName name="_________x13" hidden="1">#REF!</definedName>
    <definedName name="_________x14" hidden="1">#REF!</definedName>
    <definedName name="_________x15" hidden="1">#REF!</definedName>
    <definedName name="_________x16" hidden="1">#REF!</definedName>
    <definedName name="_________x17" hidden="1">#REF!</definedName>
    <definedName name="_________x18" hidden="1">#REF!</definedName>
    <definedName name="_________x19" hidden="1">#REF!</definedName>
    <definedName name="_________x20" hidden="1">#REF!</definedName>
    <definedName name="_________x21" hidden="1">#REF!</definedName>
    <definedName name="_________x22" hidden="1">#REF!</definedName>
    <definedName name="_________x23" hidden="1">#REF!</definedName>
    <definedName name="_________x24" hidden="1">#REF!</definedName>
    <definedName name="_________x25" hidden="1">#REF!</definedName>
    <definedName name="_________x28" hidden="1">#REF!</definedName>
    <definedName name="_________x29" hidden="1">#REF!</definedName>
    <definedName name="_________x32" hidden="1">#REF!</definedName>
    <definedName name="_________x4" hidden="1">#REF!</definedName>
    <definedName name="_________x5" hidden="1">#REF!</definedName>
    <definedName name="_________x6" hidden="1">#REF!</definedName>
    <definedName name="_________x7" hidden="1">#REF!</definedName>
    <definedName name="_________x8" hidden="1">#REF!</definedName>
    <definedName name="_________x9" hidden="1">#REF!</definedName>
    <definedName name="________INV12">#REF!</definedName>
    <definedName name="________INV13">#REF!</definedName>
    <definedName name="________inv2">#REF!</definedName>
    <definedName name="________la29" hidden="1">#REF!</definedName>
    <definedName name="________la3" hidden="1">#REF!</definedName>
    <definedName name="________la31" hidden="1">#REF!</definedName>
    <definedName name="________la32" hidden="1">#REF!</definedName>
    <definedName name="________la4" hidden="1">#REF!</definedName>
    <definedName name="________la5" hidden="1">#REF!</definedName>
    <definedName name="________la6" hidden="1">#REF!</definedName>
    <definedName name="________la7" hidden="1">#REF!</definedName>
    <definedName name="________la8" hidden="1">#REF!</definedName>
    <definedName name="________la9" hidden="1">#REF!</definedName>
    <definedName name="________lb1" hidden="1">#REF!</definedName>
    <definedName name="________lb10" hidden="1">#REF!</definedName>
    <definedName name="________lb11" hidden="1">#REF!</definedName>
    <definedName name="________lb12" hidden="1">#REF!</definedName>
    <definedName name="________lb13" hidden="1">#REF!</definedName>
    <definedName name="________lb14" hidden="1">#REF!</definedName>
    <definedName name="________lb15" hidden="1">#REF!</definedName>
    <definedName name="________lb16" hidden="1">#REF!</definedName>
    <definedName name="________lb17" hidden="1">#REF!</definedName>
    <definedName name="________lb18" hidden="1">#REF!</definedName>
    <definedName name="________lb19" hidden="1">#REF!</definedName>
    <definedName name="________lb2" hidden="1">#REF!</definedName>
    <definedName name="________lb20" hidden="1">#REF!</definedName>
    <definedName name="________lb21" hidden="1">#REF!</definedName>
    <definedName name="________lb22" hidden="1">#REF!</definedName>
    <definedName name="________lb23" hidden="1">#REF!</definedName>
    <definedName name="________lb24" hidden="1">#REF!</definedName>
    <definedName name="________lb25" hidden="1">#REF!</definedName>
    <definedName name="________lb27" hidden="1">#REF!</definedName>
    <definedName name="________lb28" hidden="1">#REF!</definedName>
    <definedName name="________lb29" hidden="1">#REF!</definedName>
    <definedName name="________lb3" hidden="1">#REF!</definedName>
    <definedName name="________lb30" hidden="1">#REF!</definedName>
    <definedName name="________lb31" hidden="1">#REF!</definedName>
    <definedName name="________lb32" hidden="1">#REF!</definedName>
    <definedName name="________lb4" hidden="1">#REF!</definedName>
    <definedName name="________lb5" hidden="1">#REF!</definedName>
    <definedName name="________lb6" hidden="1">#REF!</definedName>
    <definedName name="________lb7" hidden="1">#REF!</definedName>
    <definedName name="________lb8" hidden="1">#REF!</definedName>
    <definedName name="________lb9" hidden="1">#REF!</definedName>
    <definedName name="________lbc1" hidden="1">#REF!</definedName>
    <definedName name="________lbc10" hidden="1">#REF!</definedName>
    <definedName name="________lbc11" hidden="1">#REF!</definedName>
    <definedName name="________lbc12" hidden="1">#REF!</definedName>
    <definedName name="________lbc13" hidden="1">#REF!</definedName>
    <definedName name="________lbc14" hidden="1">#REF!</definedName>
    <definedName name="________lbc15" hidden="1">#REF!</definedName>
    <definedName name="________lbc16" hidden="1">#REF!</definedName>
    <definedName name="________lbc17" hidden="1">#REF!</definedName>
    <definedName name="________lbc18" hidden="1">#REF!</definedName>
    <definedName name="________lbc19" hidden="1">#REF!</definedName>
    <definedName name="________lbc2" hidden="1">#REF!</definedName>
    <definedName name="________lbc20" hidden="1">#REF!</definedName>
    <definedName name="________lbc21" hidden="1">#REF!</definedName>
    <definedName name="________lbc22" hidden="1">#REF!</definedName>
    <definedName name="________lbc23" hidden="1">#REF!</definedName>
    <definedName name="________lbc24" hidden="1">#REF!</definedName>
    <definedName name="________lbc25" hidden="1">#REF!</definedName>
    <definedName name="________lbc26" hidden="1">#REF!</definedName>
    <definedName name="________lbc27" hidden="1">#REF!</definedName>
    <definedName name="________lbc28" hidden="1">#REF!</definedName>
    <definedName name="________lbc29" hidden="1">#REF!</definedName>
    <definedName name="________lbc3" hidden="1">#REF!</definedName>
    <definedName name="________lbc31" hidden="1">#REF!</definedName>
    <definedName name="________lbc32" hidden="1">#REF!</definedName>
    <definedName name="________lbc4" hidden="1">#REF!</definedName>
    <definedName name="________lbc5" hidden="1">#REF!</definedName>
    <definedName name="________lbc6" hidden="1">#REF!</definedName>
    <definedName name="________lbc7" hidden="1">#REF!</definedName>
    <definedName name="________lbc8" hidden="1">#REF!</definedName>
    <definedName name="________lbc9" hidden="1">#REF!</definedName>
    <definedName name="________ld26" hidden="1">#REF!</definedName>
    <definedName name="________ld31" hidden="1">#REF!</definedName>
    <definedName name="________le31" hidden="1">#REF!</definedName>
    <definedName name="________lf31" hidden="1">#REF!</definedName>
    <definedName name="________x10" hidden="1">#REF!</definedName>
    <definedName name="________x11" hidden="1">#REF!</definedName>
    <definedName name="________x12" hidden="1">#REF!</definedName>
    <definedName name="________x13" hidden="1">#REF!</definedName>
    <definedName name="________x14" hidden="1">#REF!</definedName>
    <definedName name="________x15" hidden="1">#REF!</definedName>
    <definedName name="________x16" hidden="1">#REF!</definedName>
    <definedName name="________x17" hidden="1">#REF!</definedName>
    <definedName name="________x18" hidden="1">#REF!</definedName>
    <definedName name="________x19" hidden="1">#REF!</definedName>
    <definedName name="________x20" hidden="1">#REF!</definedName>
    <definedName name="________x21" hidden="1">#REF!</definedName>
    <definedName name="________x22" hidden="1">#REF!</definedName>
    <definedName name="________x23" hidden="1">#REF!</definedName>
    <definedName name="________x24" hidden="1">#REF!</definedName>
    <definedName name="________x25" hidden="1">#REF!</definedName>
    <definedName name="________x28" hidden="1">#REF!</definedName>
    <definedName name="________x29" hidden="1">#REF!</definedName>
    <definedName name="________x32" hidden="1">#REF!</definedName>
    <definedName name="________x4" hidden="1">#REF!</definedName>
    <definedName name="________x5" hidden="1">#REF!</definedName>
    <definedName name="________x6" hidden="1">#REF!</definedName>
    <definedName name="________x7" hidden="1">#REF!</definedName>
    <definedName name="________x8" hidden="1">#REF!</definedName>
    <definedName name="________x9" hidden="1">#REF!</definedName>
    <definedName name="_______INV12">#REF!</definedName>
    <definedName name="_______INV13">#REF!</definedName>
    <definedName name="_______inv2">#REF!</definedName>
    <definedName name="_______la29" hidden="1">#REF!</definedName>
    <definedName name="_______la3" hidden="1">#REF!</definedName>
    <definedName name="_______la31" hidden="1">#REF!</definedName>
    <definedName name="_______la32" hidden="1">#REF!</definedName>
    <definedName name="_______la4" hidden="1">#REF!</definedName>
    <definedName name="_______la5" hidden="1">#REF!</definedName>
    <definedName name="_______la6" hidden="1">#REF!</definedName>
    <definedName name="_______la7" hidden="1">#REF!</definedName>
    <definedName name="_______la8" hidden="1">#REF!</definedName>
    <definedName name="_______la9" hidden="1">#REF!</definedName>
    <definedName name="_______lb1" hidden="1">#REF!</definedName>
    <definedName name="_______lb10" hidden="1">#REF!</definedName>
    <definedName name="_______lb11" hidden="1">#REF!</definedName>
    <definedName name="_______lb12" hidden="1">#REF!</definedName>
    <definedName name="_______lb13" hidden="1">#REF!</definedName>
    <definedName name="_______lb14" hidden="1">#REF!</definedName>
    <definedName name="_______lb15" hidden="1">#REF!</definedName>
    <definedName name="_______lb16" hidden="1">#REF!</definedName>
    <definedName name="_______lb17" hidden="1">#REF!</definedName>
    <definedName name="_______lb18" hidden="1">#REF!</definedName>
    <definedName name="_______lb19" hidden="1">#REF!</definedName>
    <definedName name="_______lb2" hidden="1">#REF!</definedName>
    <definedName name="_______lb20" hidden="1">#REF!</definedName>
    <definedName name="_______lb21" hidden="1">#REF!</definedName>
    <definedName name="_______lb22" hidden="1">#REF!</definedName>
    <definedName name="_______lb23" hidden="1">#REF!</definedName>
    <definedName name="_______lb24" hidden="1">#REF!</definedName>
    <definedName name="_______lb25" hidden="1">#REF!</definedName>
    <definedName name="_______lb27" hidden="1">#REF!</definedName>
    <definedName name="_______lb28" hidden="1">#REF!</definedName>
    <definedName name="_______lb29" hidden="1">#REF!</definedName>
    <definedName name="_______lb3" hidden="1">#REF!</definedName>
    <definedName name="_______lb30" hidden="1">#REF!</definedName>
    <definedName name="_______lb31" hidden="1">#REF!</definedName>
    <definedName name="_______lb32" hidden="1">#REF!</definedName>
    <definedName name="_______lb4" hidden="1">#REF!</definedName>
    <definedName name="_______lb5" hidden="1">#REF!</definedName>
    <definedName name="_______lb6" hidden="1">#REF!</definedName>
    <definedName name="_______lb7" hidden="1">#REF!</definedName>
    <definedName name="_______lb8" hidden="1">#REF!</definedName>
    <definedName name="_______lb9" hidden="1">#REF!</definedName>
    <definedName name="_______lbc1" hidden="1">#REF!</definedName>
    <definedName name="_______lbc10" hidden="1">#REF!</definedName>
    <definedName name="_______lbc11" hidden="1">#REF!</definedName>
    <definedName name="_______lbc12" hidden="1">#REF!</definedName>
    <definedName name="_______lbc13" hidden="1">#REF!</definedName>
    <definedName name="_______lbc14" hidden="1">#REF!</definedName>
    <definedName name="_______lbc15" hidden="1">#REF!</definedName>
    <definedName name="_______lbc16" hidden="1">#REF!</definedName>
    <definedName name="_______lbc17" hidden="1">#REF!</definedName>
    <definedName name="_______lbc18" hidden="1">#REF!</definedName>
    <definedName name="_______lbc19" hidden="1">#REF!</definedName>
    <definedName name="_______lbc2" hidden="1">#REF!</definedName>
    <definedName name="_______lbc20" hidden="1">#REF!</definedName>
    <definedName name="_______lbc21" hidden="1">#REF!</definedName>
    <definedName name="_______lbc22" hidden="1">#REF!</definedName>
    <definedName name="_______lbc23" hidden="1">#REF!</definedName>
    <definedName name="_______lbc24" hidden="1">#REF!</definedName>
    <definedName name="_______lbc25" hidden="1">#REF!</definedName>
    <definedName name="_______lbc26" hidden="1">#REF!</definedName>
    <definedName name="_______lbc27" hidden="1">#REF!</definedName>
    <definedName name="_______lbc28" hidden="1">#REF!</definedName>
    <definedName name="_______lbc29" hidden="1">#REF!</definedName>
    <definedName name="_______lbc3" hidden="1">#REF!</definedName>
    <definedName name="_______lbc31" hidden="1">#REF!</definedName>
    <definedName name="_______lbc32" hidden="1">#REF!</definedName>
    <definedName name="_______lbc4" hidden="1">#REF!</definedName>
    <definedName name="_______lbc5" hidden="1">#REF!</definedName>
    <definedName name="_______lbc6" hidden="1">#REF!</definedName>
    <definedName name="_______lbc7" hidden="1">#REF!</definedName>
    <definedName name="_______lbc8" hidden="1">#REF!</definedName>
    <definedName name="_______lbc9" hidden="1">#REF!</definedName>
    <definedName name="_______ld26" hidden="1">#REF!</definedName>
    <definedName name="_______ld31" hidden="1">#REF!</definedName>
    <definedName name="_______le31" hidden="1">#REF!</definedName>
    <definedName name="_______lf31" hidden="1">#REF!</definedName>
    <definedName name="_______x10" hidden="1">#REF!</definedName>
    <definedName name="_______x11" hidden="1">#REF!</definedName>
    <definedName name="_______x12" hidden="1">#REF!</definedName>
    <definedName name="_______x13" hidden="1">#REF!</definedName>
    <definedName name="_______x14" hidden="1">#REF!</definedName>
    <definedName name="_______x15" hidden="1">#REF!</definedName>
    <definedName name="_______x16" hidden="1">#REF!</definedName>
    <definedName name="_______x17" hidden="1">#REF!</definedName>
    <definedName name="_______x18" hidden="1">#REF!</definedName>
    <definedName name="_______x19" hidden="1">#REF!</definedName>
    <definedName name="_______x20" hidden="1">#REF!</definedName>
    <definedName name="_______x21" hidden="1">#REF!</definedName>
    <definedName name="_______x22" hidden="1">#REF!</definedName>
    <definedName name="_______x23" hidden="1">#REF!</definedName>
    <definedName name="_______x24" hidden="1">#REF!</definedName>
    <definedName name="_______x25" hidden="1">#REF!</definedName>
    <definedName name="_______x28" hidden="1">#REF!</definedName>
    <definedName name="_______x29" hidden="1">#REF!</definedName>
    <definedName name="_______x32" hidden="1">#REF!</definedName>
    <definedName name="_______x4" hidden="1">#REF!</definedName>
    <definedName name="_______x5" hidden="1">#REF!</definedName>
    <definedName name="_______x6" hidden="1">#REF!</definedName>
    <definedName name="_______x7" hidden="1">#REF!</definedName>
    <definedName name="_______x8" hidden="1">#REF!</definedName>
    <definedName name="_______x9" hidden="1">#REF!</definedName>
    <definedName name="______INV12">#REF!</definedName>
    <definedName name="______INV13">#REF!</definedName>
    <definedName name="______inv2">#REF!</definedName>
    <definedName name="______la29" hidden="1">#REF!</definedName>
    <definedName name="______la3" hidden="1">#REF!</definedName>
    <definedName name="______la31" hidden="1">#REF!</definedName>
    <definedName name="______la32" hidden="1">#REF!</definedName>
    <definedName name="______la4" hidden="1">#REF!</definedName>
    <definedName name="______la5" hidden="1">#REF!</definedName>
    <definedName name="______la6" hidden="1">#REF!</definedName>
    <definedName name="______la7" hidden="1">#REF!</definedName>
    <definedName name="______la8" hidden="1">#REF!</definedName>
    <definedName name="______la9" hidden="1">#REF!</definedName>
    <definedName name="______lb1" hidden="1">#REF!</definedName>
    <definedName name="______lb10" hidden="1">#REF!</definedName>
    <definedName name="______lb11" hidden="1">#REF!</definedName>
    <definedName name="______lb12" hidden="1">#REF!</definedName>
    <definedName name="______lb13" hidden="1">#REF!</definedName>
    <definedName name="______lb14" hidden="1">#REF!</definedName>
    <definedName name="______lb15" hidden="1">#REF!</definedName>
    <definedName name="______lb16" hidden="1">#REF!</definedName>
    <definedName name="______lb17" hidden="1">#REF!</definedName>
    <definedName name="______lb18" hidden="1">#REF!</definedName>
    <definedName name="______lb19" hidden="1">#REF!</definedName>
    <definedName name="______lb2" hidden="1">#REF!</definedName>
    <definedName name="______lb20" hidden="1">#REF!</definedName>
    <definedName name="______lb21" hidden="1">#REF!</definedName>
    <definedName name="______lb22" hidden="1">#REF!</definedName>
    <definedName name="______lb23" hidden="1">#REF!</definedName>
    <definedName name="______lb24" hidden="1">#REF!</definedName>
    <definedName name="______lb25" hidden="1">#REF!</definedName>
    <definedName name="______lb27" hidden="1">#REF!</definedName>
    <definedName name="______lb28" hidden="1">#REF!</definedName>
    <definedName name="______lb29" hidden="1">#REF!</definedName>
    <definedName name="______lb3" hidden="1">#REF!</definedName>
    <definedName name="______lb30" hidden="1">#REF!</definedName>
    <definedName name="______lb31" hidden="1">#REF!</definedName>
    <definedName name="______lb32" hidden="1">#REF!</definedName>
    <definedName name="______lb4" hidden="1">#REF!</definedName>
    <definedName name="______lb5" hidden="1">#REF!</definedName>
    <definedName name="______lb6" hidden="1">#REF!</definedName>
    <definedName name="______lb7" hidden="1">#REF!</definedName>
    <definedName name="______lb8" hidden="1">#REF!</definedName>
    <definedName name="______lb9" hidden="1">#REF!</definedName>
    <definedName name="______lbc1" hidden="1">#REF!</definedName>
    <definedName name="______lbc10" hidden="1">#REF!</definedName>
    <definedName name="______lbc11" hidden="1">#REF!</definedName>
    <definedName name="______lbc12" hidden="1">#REF!</definedName>
    <definedName name="______lbc13" hidden="1">#REF!</definedName>
    <definedName name="______lbc14" hidden="1">#REF!</definedName>
    <definedName name="______lbc15" hidden="1">#REF!</definedName>
    <definedName name="______lbc16" hidden="1">#REF!</definedName>
    <definedName name="______lbc17" hidden="1">#REF!</definedName>
    <definedName name="______lbc18" hidden="1">#REF!</definedName>
    <definedName name="______lbc19" hidden="1">#REF!</definedName>
    <definedName name="______lbc2" hidden="1">#REF!</definedName>
    <definedName name="______lbc20" hidden="1">#REF!</definedName>
    <definedName name="______lbc21" hidden="1">#REF!</definedName>
    <definedName name="______lbc22" hidden="1">#REF!</definedName>
    <definedName name="______lbc23" hidden="1">#REF!</definedName>
    <definedName name="______lbc24" hidden="1">#REF!</definedName>
    <definedName name="______lbc25" hidden="1">#REF!</definedName>
    <definedName name="______lbc26" hidden="1">#REF!</definedName>
    <definedName name="______lbc27" hidden="1">#REF!</definedName>
    <definedName name="______lbc28" hidden="1">#REF!</definedName>
    <definedName name="______lbc29" hidden="1">#REF!</definedName>
    <definedName name="______lbc3" hidden="1">#REF!</definedName>
    <definedName name="______lbc31" hidden="1">#REF!</definedName>
    <definedName name="______lbc32" hidden="1">#REF!</definedName>
    <definedName name="______lbc4" hidden="1">#REF!</definedName>
    <definedName name="______lbc5" hidden="1">#REF!</definedName>
    <definedName name="______lbc6" hidden="1">#REF!</definedName>
    <definedName name="______lbc7" hidden="1">#REF!</definedName>
    <definedName name="______lbc8" hidden="1">#REF!</definedName>
    <definedName name="______lbc9" hidden="1">#REF!</definedName>
    <definedName name="______ld26" hidden="1">#REF!</definedName>
    <definedName name="______ld31" hidden="1">#REF!</definedName>
    <definedName name="______le31" hidden="1">#REF!</definedName>
    <definedName name="______lf31" hidden="1">#REF!</definedName>
    <definedName name="______x10" hidden="1">#REF!</definedName>
    <definedName name="______x11" hidden="1">#REF!</definedName>
    <definedName name="______x12" hidden="1">#REF!</definedName>
    <definedName name="______x13" hidden="1">#REF!</definedName>
    <definedName name="______x14" hidden="1">#REF!</definedName>
    <definedName name="______x15" hidden="1">#REF!</definedName>
    <definedName name="______x16" hidden="1">#REF!</definedName>
    <definedName name="______x17" hidden="1">#REF!</definedName>
    <definedName name="______x18" hidden="1">#REF!</definedName>
    <definedName name="______x19" hidden="1">#REF!</definedName>
    <definedName name="______x20" hidden="1">#REF!</definedName>
    <definedName name="______x21" hidden="1">#REF!</definedName>
    <definedName name="______x22" hidden="1">#REF!</definedName>
    <definedName name="______x23" hidden="1">#REF!</definedName>
    <definedName name="______x24" hidden="1">#REF!</definedName>
    <definedName name="______x25" hidden="1">#REF!</definedName>
    <definedName name="______x28" hidden="1">#REF!</definedName>
    <definedName name="______x29" hidden="1">#REF!</definedName>
    <definedName name="______x32" hidden="1">#REF!</definedName>
    <definedName name="______x4" hidden="1">#REF!</definedName>
    <definedName name="______x5" hidden="1">#REF!</definedName>
    <definedName name="______x6" hidden="1">#REF!</definedName>
    <definedName name="______x7" hidden="1">#REF!</definedName>
    <definedName name="______x8" hidden="1">#REF!</definedName>
    <definedName name="______x9" hidden="1">#REF!</definedName>
    <definedName name="_____INV12">#REF!</definedName>
    <definedName name="_____INV13">#REF!</definedName>
    <definedName name="_____inv2">#REF!</definedName>
    <definedName name="_____la29" hidden="1">#REF!</definedName>
    <definedName name="_____la3" hidden="1">#REF!</definedName>
    <definedName name="_____la31" hidden="1">#REF!</definedName>
    <definedName name="_____la32" hidden="1">#REF!</definedName>
    <definedName name="_____la4" hidden="1">#REF!</definedName>
    <definedName name="_____la5" hidden="1">#REF!</definedName>
    <definedName name="_____la6" hidden="1">#REF!</definedName>
    <definedName name="_____la7" hidden="1">#REF!</definedName>
    <definedName name="_____la8" hidden="1">#REF!</definedName>
    <definedName name="_____la9" hidden="1">#REF!</definedName>
    <definedName name="_____lb1" hidden="1">#REF!</definedName>
    <definedName name="_____lb10" hidden="1">#REF!</definedName>
    <definedName name="_____lb11" hidden="1">#REF!</definedName>
    <definedName name="_____lb12" hidden="1">#REF!</definedName>
    <definedName name="_____lb13" hidden="1">#REF!</definedName>
    <definedName name="_____lb14" hidden="1">#REF!</definedName>
    <definedName name="_____lb15" hidden="1">#REF!</definedName>
    <definedName name="_____lb16" hidden="1">#REF!</definedName>
    <definedName name="_____lb17" hidden="1">#REF!</definedName>
    <definedName name="_____lb18" hidden="1">#REF!</definedName>
    <definedName name="_____lb19" hidden="1">#REF!</definedName>
    <definedName name="_____lb2" hidden="1">#REF!</definedName>
    <definedName name="_____lb20" hidden="1">#REF!</definedName>
    <definedName name="_____lb21" hidden="1">#REF!</definedName>
    <definedName name="_____lb22" hidden="1">#REF!</definedName>
    <definedName name="_____lb23" hidden="1">#REF!</definedName>
    <definedName name="_____lb24" hidden="1">#REF!</definedName>
    <definedName name="_____lb25" hidden="1">#REF!</definedName>
    <definedName name="_____lb27" hidden="1">#REF!</definedName>
    <definedName name="_____lb28" hidden="1">#REF!</definedName>
    <definedName name="_____lb29" hidden="1">#REF!</definedName>
    <definedName name="_____lb3" hidden="1">#REF!</definedName>
    <definedName name="_____lb30" hidden="1">#REF!</definedName>
    <definedName name="_____lb31" hidden="1">#REF!</definedName>
    <definedName name="_____lb32" hidden="1">#REF!</definedName>
    <definedName name="_____lb4" hidden="1">#REF!</definedName>
    <definedName name="_____lb5" hidden="1">#REF!</definedName>
    <definedName name="_____lb6" hidden="1">#REF!</definedName>
    <definedName name="_____lb7" hidden="1">#REF!</definedName>
    <definedName name="_____lb8" hidden="1">#REF!</definedName>
    <definedName name="_____lb9" hidden="1">#REF!</definedName>
    <definedName name="_____lbc1" hidden="1">#REF!</definedName>
    <definedName name="_____lbc10" hidden="1">#REF!</definedName>
    <definedName name="_____lbc11" hidden="1">#REF!</definedName>
    <definedName name="_____lbc12" hidden="1">#REF!</definedName>
    <definedName name="_____lbc13" hidden="1">#REF!</definedName>
    <definedName name="_____lbc14" hidden="1">#REF!</definedName>
    <definedName name="_____lbc15" hidden="1">#REF!</definedName>
    <definedName name="_____lbc16" hidden="1">#REF!</definedName>
    <definedName name="_____lbc17" hidden="1">#REF!</definedName>
    <definedName name="_____lbc18" hidden="1">#REF!</definedName>
    <definedName name="_____lbc19" hidden="1">#REF!</definedName>
    <definedName name="_____lbc2" hidden="1">#REF!</definedName>
    <definedName name="_____lbc20" hidden="1">#REF!</definedName>
    <definedName name="_____lbc21" hidden="1">#REF!</definedName>
    <definedName name="_____lbc22" hidden="1">#REF!</definedName>
    <definedName name="_____lbc23" hidden="1">#REF!</definedName>
    <definedName name="_____lbc24" hidden="1">#REF!</definedName>
    <definedName name="_____lbc25" hidden="1">#REF!</definedName>
    <definedName name="_____lbc26" hidden="1">#REF!</definedName>
    <definedName name="_____lbc27" hidden="1">#REF!</definedName>
    <definedName name="_____lbc28" hidden="1">#REF!</definedName>
    <definedName name="_____lbc29" hidden="1">#REF!</definedName>
    <definedName name="_____lbc3" hidden="1">#REF!</definedName>
    <definedName name="_____lbc31" hidden="1">#REF!</definedName>
    <definedName name="_____lbc32" hidden="1">#REF!</definedName>
    <definedName name="_____lbc4" hidden="1">#REF!</definedName>
    <definedName name="_____lbc5" hidden="1">#REF!</definedName>
    <definedName name="_____lbc6" hidden="1">#REF!</definedName>
    <definedName name="_____lbc7" hidden="1">#REF!</definedName>
    <definedName name="_____lbc8" hidden="1">#REF!</definedName>
    <definedName name="_____lbc9" hidden="1">#REF!</definedName>
    <definedName name="_____ld26" hidden="1">#REF!</definedName>
    <definedName name="_____ld31" hidden="1">#REF!</definedName>
    <definedName name="_____le31" hidden="1">#REF!</definedName>
    <definedName name="_____lf31" hidden="1">#REF!</definedName>
    <definedName name="_____Orc2000">#REF!</definedName>
    <definedName name="_____x10" hidden="1">#REF!</definedName>
    <definedName name="_____x11" hidden="1">#REF!</definedName>
    <definedName name="_____x12" hidden="1">#REF!</definedName>
    <definedName name="_____x13" hidden="1">#REF!</definedName>
    <definedName name="_____x14" hidden="1">#REF!</definedName>
    <definedName name="_____x15" hidden="1">#REF!</definedName>
    <definedName name="_____x16" hidden="1">#REF!</definedName>
    <definedName name="_____x17" hidden="1">#REF!</definedName>
    <definedName name="_____x18" hidden="1">#REF!</definedName>
    <definedName name="_____x19" hidden="1">#REF!</definedName>
    <definedName name="_____x20" hidden="1">#REF!</definedName>
    <definedName name="_____x21" hidden="1">#REF!</definedName>
    <definedName name="_____x22" hidden="1">#REF!</definedName>
    <definedName name="_____x23" hidden="1">#REF!</definedName>
    <definedName name="_____x24" hidden="1">#REF!</definedName>
    <definedName name="_____x25" hidden="1">#REF!</definedName>
    <definedName name="_____x28" hidden="1">#REF!</definedName>
    <definedName name="_____x29" hidden="1">#REF!</definedName>
    <definedName name="_____x32" hidden="1">#REF!</definedName>
    <definedName name="_____x4" hidden="1">#REF!</definedName>
    <definedName name="_____x5" hidden="1">#REF!</definedName>
    <definedName name="_____x6" hidden="1">#REF!</definedName>
    <definedName name="_____x7" hidden="1">#REF!</definedName>
    <definedName name="_____x8" hidden="1">#REF!</definedName>
    <definedName name="_____x9" hidden="1">#REF!</definedName>
    <definedName name="____INV12">#REF!</definedName>
    <definedName name="____INV13">#REF!</definedName>
    <definedName name="____inv2">#REF!</definedName>
    <definedName name="____la29" hidden="1">#REF!</definedName>
    <definedName name="____la3" hidden="1">#REF!</definedName>
    <definedName name="____la31" hidden="1">#REF!</definedName>
    <definedName name="____la32" hidden="1">#REF!</definedName>
    <definedName name="____la4" hidden="1">#REF!</definedName>
    <definedName name="____la5" hidden="1">#REF!</definedName>
    <definedName name="____la6" hidden="1">#REF!</definedName>
    <definedName name="____la7" hidden="1">#REF!</definedName>
    <definedName name="____la8" hidden="1">#REF!</definedName>
    <definedName name="____la9" hidden="1">#REF!</definedName>
    <definedName name="____lb1" hidden="1">#REF!</definedName>
    <definedName name="____lb10" hidden="1">#REF!</definedName>
    <definedName name="____lb11" hidden="1">#REF!</definedName>
    <definedName name="____lb12" hidden="1">#REF!</definedName>
    <definedName name="____lb13" hidden="1">#REF!</definedName>
    <definedName name="____lb14" hidden="1">#REF!</definedName>
    <definedName name="____lb15" hidden="1">#REF!</definedName>
    <definedName name="____lb16" hidden="1">#REF!</definedName>
    <definedName name="____lb17" hidden="1">#REF!</definedName>
    <definedName name="____lb18" hidden="1">#REF!</definedName>
    <definedName name="____lb19" hidden="1">#REF!</definedName>
    <definedName name="____lb2" hidden="1">#REF!</definedName>
    <definedName name="____lb20" hidden="1">#REF!</definedName>
    <definedName name="____lb21" hidden="1">#REF!</definedName>
    <definedName name="____lb22" hidden="1">#REF!</definedName>
    <definedName name="____lb23" hidden="1">#REF!</definedName>
    <definedName name="____lb24" hidden="1">#REF!</definedName>
    <definedName name="____lb25" hidden="1">#REF!</definedName>
    <definedName name="____lb27" hidden="1">#REF!</definedName>
    <definedName name="____lb28" hidden="1">#REF!</definedName>
    <definedName name="____lb29" hidden="1">#REF!</definedName>
    <definedName name="____lb3" hidden="1">#REF!</definedName>
    <definedName name="____lb30" hidden="1">#REF!</definedName>
    <definedName name="____lb31" hidden="1">#REF!</definedName>
    <definedName name="____lb32" hidden="1">#REF!</definedName>
    <definedName name="____lb4" hidden="1">#REF!</definedName>
    <definedName name="____lb5" hidden="1">#REF!</definedName>
    <definedName name="____lb6" hidden="1">#REF!</definedName>
    <definedName name="____lb7" hidden="1">#REF!</definedName>
    <definedName name="____lb8" hidden="1">#REF!</definedName>
    <definedName name="____lb9" hidden="1">#REF!</definedName>
    <definedName name="____lbc1" hidden="1">#REF!</definedName>
    <definedName name="____lbc10" hidden="1">#REF!</definedName>
    <definedName name="____lbc11" hidden="1">#REF!</definedName>
    <definedName name="____lbc12" hidden="1">#REF!</definedName>
    <definedName name="____lbc13" hidden="1">#REF!</definedName>
    <definedName name="____lbc14" hidden="1">#REF!</definedName>
    <definedName name="____lbc15" hidden="1">#REF!</definedName>
    <definedName name="____lbc16" hidden="1">#REF!</definedName>
    <definedName name="____lbc17" hidden="1">#REF!</definedName>
    <definedName name="____lbc18" hidden="1">#REF!</definedName>
    <definedName name="____lbc19" hidden="1">#REF!</definedName>
    <definedName name="____lbc2" hidden="1">#REF!</definedName>
    <definedName name="____lbc20" hidden="1">#REF!</definedName>
    <definedName name="____lbc21" hidden="1">#REF!</definedName>
    <definedName name="____lbc22" hidden="1">#REF!</definedName>
    <definedName name="____lbc23" hidden="1">#REF!</definedName>
    <definedName name="____lbc24" hidden="1">#REF!</definedName>
    <definedName name="____lbc25" hidden="1">#REF!</definedName>
    <definedName name="____lbc26" hidden="1">#REF!</definedName>
    <definedName name="____lbc27" hidden="1">#REF!</definedName>
    <definedName name="____lbc28" hidden="1">#REF!</definedName>
    <definedName name="____lbc29" hidden="1">#REF!</definedName>
    <definedName name="____lbc3" hidden="1">#REF!</definedName>
    <definedName name="____lbc31" hidden="1">#REF!</definedName>
    <definedName name="____lbc32" hidden="1">#REF!</definedName>
    <definedName name="____lbc4" hidden="1">#REF!</definedName>
    <definedName name="____lbc5" hidden="1">#REF!</definedName>
    <definedName name="____lbc6" hidden="1">#REF!</definedName>
    <definedName name="____lbc7" hidden="1">#REF!</definedName>
    <definedName name="____lbc8" hidden="1">#REF!</definedName>
    <definedName name="____lbc9" hidden="1">#REF!</definedName>
    <definedName name="____ld26" hidden="1">#REF!</definedName>
    <definedName name="____ld31" hidden="1">#REF!</definedName>
    <definedName name="____le31" hidden="1">#REF!</definedName>
    <definedName name="____lf31" hidden="1">#REF!</definedName>
    <definedName name="____Orc2000">#REF!</definedName>
    <definedName name="____x10" hidden="1">#REF!</definedName>
    <definedName name="____x11" hidden="1">#REF!</definedName>
    <definedName name="____x12" hidden="1">#REF!</definedName>
    <definedName name="____x13" hidden="1">#REF!</definedName>
    <definedName name="____x14" hidden="1">#REF!</definedName>
    <definedName name="____x15" hidden="1">#REF!</definedName>
    <definedName name="____x16" hidden="1">#REF!</definedName>
    <definedName name="____x17" hidden="1">#REF!</definedName>
    <definedName name="____x18" hidden="1">#REF!</definedName>
    <definedName name="____x19" hidden="1">#REF!</definedName>
    <definedName name="____x20" hidden="1">#REF!</definedName>
    <definedName name="____x21" hidden="1">#REF!</definedName>
    <definedName name="____x22" hidden="1">#REF!</definedName>
    <definedName name="____x23" hidden="1">#REF!</definedName>
    <definedName name="____x24" hidden="1">#REF!</definedName>
    <definedName name="____x25" hidden="1">#REF!</definedName>
    <definedName name="____x28" hidden="1">#REF!</definedName>
    <definedName name="____x29" hidden="1">#REF!</definedName>
    <definedName name="____x32" hidden="1">#REF!</definedName>
    <definedName name="____x4" hidden="1">#REF!</definedName>
    <definedName name="____x5" hidden="1">#REF!</definedName>
    <definedName name="____x6" hidden="1">#REF!</definedName>
    <definedName name="____x7" hidden="1">#REF!</definedName>
    <definedName name="____x8" hidden="1">#REF!</definedName>
    <definedName name="____x9" hidden="1">#REF!</definedName>
    <definedName name="___INV12">#REF!</definedName>
    <definedName name="___INV13">#REF!</definedName>
    <definedName name="___inv2">#REF!</definedName>
    <definedName name="___la29" hidden="1">#REF!</definedName>
    <definedName name="___la3" hidden="1">#REF!</definedName>
    <definedName name="___la31" hidden="1">#REF!</definedName>
    <definedName name="___la32" hidden="1">#REF!</definedName>
    <definedName name="___la4" hidden="1">#REF!</definedName>
    <definedName name="___la5" hidden="1">#REF!</definedName>
    <definedName name="___la6" hidden="1">#REF!</definedName>
    <definedName name="___la7" hidden="1">#REF!</definedName>
    <definedName name="___la8" hidden="1">#REF!</definedName>
    <definedName name="___la9" hidden="1">#REF!</definedName>
    <definedName name="___lb1" hidden="1">#REF!</definedName>
    <definedName name="___lb10" hidden="1">#REF!</definedName>
    <definedName name="___lb11" hidden="1">#REF!</definedName>
    <definedName name="___lb12" hidden="1">#REF!</definedName>
    <definedName name="___lb13" hidden="1">#REF!</definedName>
    <definedName name="___lb14" hidden="1">#REF!</definedName>
    <definedName name="___lb15" hidden="1">#REF!</definedName>
    <definedName name="___lb16" hidden="1">#REF!</definedName>
    <definedName name="___lb17" hidden="1">#REF!</definedName>
    <definedName name="___lb18" hidden="1">#REF!</definedName>
    <definedName name="___lb19" hidden="1">#REF!</definedName>
    <definedName name="___lb2" hidden="1">#REF!</definedName>
    <definedName name="___lb20" hidden="1">#REF!</definedName>
    <definedName name="___lb21" hidden="1">#REF!</definedName>
    <definedName name="___lb22" hidden="1">#REF!</definedName>
    <definedName name="___lb23" hidden="1">#REF!</definedName>
    <definedName name="___lb24" hidden="1">#REF!</definedName>
    <definedName name="___lb25" hidden="1">#REF!</definedName>
    <definedName name="___lb27" hidden="1">#REF!</definedName>
    <definedName name="___lb28" hidden="1">#REF!</definedName>
    <definedName name="___lb29" hidden="1">#REF!</definedName>
    <definedName name="___lb3" hidden="1">#REF!</definedName>
    <definedName name="___lb30" hidden="1">#REF!</definedName>
    <definedName name="___lb31" hidden="1">#REF!</definedName>
    <definedName name="___lb32" hidden="1">#REF!</definedName>
    <definedName name="___lb4" hidden="1">#REF!</definedName>
    <definedName name="___lb5" hidden="1">#REF!</definedName>
    <definedName name="___lb6" hidden="1">#REF!</definedName>
    <definedName name="___lb7" hidden="1">#REF!</definedName>
    <definedName name="___lb8" hidden="1">#REF!</definedName>
    <definedName name="___lb9" hidden="1">#REF!</definedName>
    <definedName name="___lbc1" hidden="1">#REF!</definedName>
    <definedName name="___lbc10" hidden="1">#REF!</definedName>
    <definedName name="___lbc11" hidden="1">#REF!</definedName>
    <definedName name="___lbc12" hidden="1">#REF!</definedName>
    <definedName name="___lbc13" hidden="1">#REF!</definedName>
    <definedName name="___lbc14" hidden="1">#REF!</definedName>
    <definedName name="___lbc15" hidden="1">#REF!</definedName>
    <definedName name="___lbc16" hidden="1">#REF!</definedName>
    <definedName name="___lbc17" hidden="1">#REF!</definedName>
    <definedName name="___lbc18" hidden="1">#REF!</definedName>
    <definedName name="___lbc19" hidden="1">#REF!</definedName>
    <definedName name="___lbc2" hidden="1">#REF!</definedName>
    <definedName name="___lbc20" hidden="1">#REF!</definedName>
    <definedName name="___lbc21" hidden="1">#REF!</definedName>
    <definedName name="___lbc22" hidden="1">#REF!</definedName>
    <definedName name="___lbc23" hidden="1">#REF!</definedName>
    <definedName name="___lbc24" hidden="1">#REF!</definedName>
    <definedName name="___lbc25" hidden="1">#REF!</definedName>
    <definedName name="___lbc26" hidden="1">#REF!</definedName>
    <definedName name="___lbc27" hidden="1">#REF!</definedName>
    <definedName name="___lbc28" hidden="1">#REF!</definedName>
    <definedName name="___lbc29" hidden="1">#REF!</definedName>
    <definedName name="___lbc3" hidden="1">#REF!</definedName>
    <definedName name="___lbc31" hidden="1">#REF!</definedName>
    <definedName name="___lbc32" hidden="1">#REF!</definedName>
    <definedName name="___lbc4" hidden="1">#REF!</definedName>
    <definedName name="___lbc5" hidden="1">#REF!</definedName>
    <definedName name="___lbc6" hidden="1">#REF!</definedName>
    <definedName name="___lbc7" hidden="1">#REF!</definedName>
    <definedName name="___lbc8" hidden="1">#REF!</definedName>
    <definedName name="___lbc9" hidden="1">#REF!</definedName>
    <definedName name="___ld26" hidden="1">#REF!</definedName>
    <definedName name="___ld31" hidden="1">#REF!</definedName>
    <definedName name="___le31" hidden="1">#REF!</definedName>
    <definedName name="___lf31" hidden="1">#REF!</definedName>
    <definedName name="___Orc2000">#REF!</definedName>
    <definedName name="___res9600">#REF!</definedName>
    <definedName name="___reS9699">#REF!</definedName>
    <definedName name="___Res99">#REF!</definedName>
    <definedName name="___x10" hidden="1">#REF!</definedName>
    <definedName name="___x11" hidden="1">#REF!</definedName>
    <definedName name="___x12" hidden="1">#REF!</definedName>
    <definedName name="___x13" hidden="1">#REF!</definedName>
    <definedName name="___x14" hidden="1">#REF!</definedName>
    <definedName name="___x15" hidden="1">#REF!</definedName>
    <definedName name="___x16" hidden="1">#REF!</definedName>
    <definedName name="___x17" hidden="1">#REF!</definedName>
    <definedName name="___x18" hidden="1">#REF!</definedName>
    <definedName name="___x19" hidden="1">#REF!</definedName>
    <definedName name="___x20" hidden="1">#REF!</definedName>
    <definedName name="___x21" hidden="1">#REF!</definedName>
    <definedName name="___x22" hidden="1">#REF!</definedName>
    <definedName name="___x23" hidden="1">#REF!</definedName>
    <definedName name="___x24" hidden="1">#REF!</definedName>
    <definedName name="___x25" hidden="1">#REF!</definedName>
    <definedName name="___x28" hidden="1">#REF!</definedName>
    <definedName name="___x29" hidden="1">#REF!</definedName>
    <definedName name="___x32" hidden="1">#REF!</definedName>
    <definedName name="___x4" hidden="1">#REF!</definedName>
    <definedName name="___x5" hidden="1">#REF!</definedName>
    <definedName name="___x6" hidden="1">#REF!</definedName>
    <definedName name="___x7" hidden="1">#REF!</definedName>
    <definedName name="___x8" hidden="1">#REF!</definedName>
    <definedName name="___x9" hidden="1">#REF!</definedName>
    <definedName name="__123Graph_A" hidden="1">#REF!</definedName>
    <definedName name="__123Graph_ABENZENE" hidden="1">#REF!</definedName>
    <definedName name="__123Graph_ABUTADIENE" hidden="1">#REF!</definedName>
    <definedName name="__123Graph_ACAPRO" hidden="1">#REF!</definedName>
    <definedName name="__123Graph_AETHYLENE" hidden="1">#REF!</definedName>
    <definedName name="__123Graph_AEVAC" hidden="1">#REF!</definedName>
    <definedName name="__123Graph_AHDPE" hidden="1">#REF!</definedName>
    <definedName name="__123Graph_ALDPE" hidden="1">#REF!</definedName>
    <definedName name="__123Graph_ALLDPE" hidden="1">#REF!</definedName>
    <definedName name="__123Graph_AMTBE" hidden="1">#REF!</definedName>
    <definedName name="__123Graph_ANAPHTHA" hidden="1">#REF!</definedName>
    <definedName name="__123Graph_APET" hidden="1">#REF!</definedName>
    <definedName name="__123Graph_APP" hidden="1">#REF!</definedName>
    <definedName name="__123Graph_APROPYLENE" hidden="1">#REF!</definedName>
    <definedName name="__123Graph_APVC" hidden="1">#REF!</definedName>
    <definedName name="__123Graph_APX" hidden="1">#REF!</definedName>
    <definedName name="__123Graph_ASIDECO" hidden="1">#REF!</definedName>
    <definedName name="__123Graph_ATOL" hidden="1">#REF!</definedName>
    <definedName name="__123Graph_B" hidden="1">#REF!</definedName>
    <definedName name="__123Graph_BBENZENE" hidden="1">#REF!</definedName>
    <definedName name="__123Graph_BBUTADIENE" hidden="1">#REF!</definedName>
    <definedName name="__123Graph_BCAPRO" hidden="1">#REF!</definedName>
    <definedName name="__123Graph_BETHYLENE" hidden="1">#REF!</definedName>
    <definedName name="__123Graph_BHDPE" hidden="1">#REF!</definedName>
    <definedName name="__123Graph_BLDPE" hidden="1">#REF!</definedName>
    <definedName name="__123Graph_BLLDPE" hidden="1">#REF!</definedName>
    <definedName name="__123Graph_BMTBE" hidden="1">#REF!</definedName>
    <definedName name="__123Graph_BNAPHTHA" hidden="1">#REF!</definedName>
    <definedName name="__123Graph_BPET" hidden="1">#REF!</definedName>
    <definedName name="__123Graph_BPP" hidden="1">#REF!</definedName>
    <definedName name="__123Graph_BPROPYLENE" hidden="1">#REF!</definedName>
    <definedName name="__123Graph_BPVC" hidden="1">#REF!</definedName>
    <definedName name="__123Graph_BPX" hidden="1">#REF!</definedName>
    <definedName name="__123Graph_BSIDECO" hidden="1">#REF!</definedName>
    <definedName name="__123Graph_BTOL" hidden="1">#REF!</definedName>
    <definedName name="__123Graph_C" hidden="1">#REF!</definedName>
    <definedName name="__123Graph_CBENZENE" hidden="1">#REF!</definedName>
    <definedName name="__123Graph_CBUTADIENE" hidden="1">#REF!</definedName>
    <definedName name="__123Graph_CCAPRO" hidden="1">#REF!</definedName>
    <definedName name="__123Graph_CETHYLENE" hidden="1">#REF!</definedName>
    <definedName name="__123Graph_CEVAC" hidden="1">#REF!</definedName>
    <definedName name="__123Graph_CHDPE" hidden="1">#REF!</definedName>
    <definedName name="__123Graph_CLDPE" hidden="1">#REF!</definedName>
    <definedName name="__123Graph_CLLDPE" hidden="1">#REF!</definedName>
    <definedName name="__123Graph_CMTBE" hidden="1">#REF!</definedName>
    <definedName name="__123Graph_CNAPHTHA" hidden="1">#REF!</definedName>
    <definedName name="__123Graph_CPET" hidden="1">#REF!</definedName>
    <definedName name="__123Graph_CPP" hidden="1">#REF!</definedName>
    <definedName name="__123Graph_CPROPYLENE" hidden="1">#REF!</definedName>
    <definedName name="__123Graph_CPVC" hidden="1">#REF!</definedName>
    <definedName name="__123Graph_CPX" hidden="1">#REF!</definedName>
    <definedName name="__123Graph_CSIDECO" hidden="1">#REF!</definedName>
    <definedName name="__123Graph_CTOL" hidden="1">#REF!</definedName>
    <definedName name="__123Graph_D" hidden="1">#REF!</definedName>
    <definedName name="__123Graph_DBENZENE" hidden="1">#REF!</definedName>
    <definedName name="__123Graph_DBUTADIENE" hidden="1">#REF!</definedName>
    <definedName name="__123Graph_DCAPRO" hidden="1">#REF!</definedName>
    <definedName name="__123Graph_DETHYLENE" hidden="1">#REF!</definedName>
    <definedName name="__123Graph_DEVAC" hidden="1">#REF!</definedName>
    <definedName name="__123Graph_DHDPE" hidden="1">#REF!</definedName>
    <definedName name="__123Graph_DLDPE" hidden="1">#REF!</definedName>
    <definedName name="__123Graph_DLLDPE" hidden="1">#REF!</definedName>
    <definedName name="__123Graph_DMTBE" hidden="1">#REF!</definedName>
    <definedName name="__123Graph_DNAPHTHA" hidden="1">#REF!</definedName>
    <definedName name="__123Graph_DPET" hidden="1">#REF!</definedName>
    <definedName name="__123Graph_DPP" hidden="1">#REF!</definedName>
    <definedName name="__123Graph_DPROPYLENE" hidden="1">#REF!</definedName>
    <definedName name="__123Graph_DPVC" hidden="1">#REF!</definedName>
    <definedName name="__123Graph_DPX" hidden="1">#REF!</definedName>
    <definedName name="__123Graph_DTOL" hidden="1">#REF!</definedName>
    <definedName name="__123Graph_E" hidden="1">#REF!</definedName>
    <definedName name="__123Graph_EBENZENE" hidden="1">#REF!</definedName>
    <definedName name="__123Graph_EBUTADIENE" hidden="1">#REF!</definedName>
    <definedName name="__123Graph_ECAPRO" hidden="1">#REF!</definedName>
    <definedName name="__123Graph_EETHYLENE" hidden="1">#REF!</definedName>
    <definedName name="__123Graph_EHDPE" hidden="1">#REF!</definedName>
    <definedName name="__123Graph_ELDPE" hidden="1">#REF!</definedName>
    <definedName name="__123Graph_ELLDPE" hidden="1">#REF!</definedName>
    <definedName name="__123Graph_EMTBE" hidden="1">#REF!</definedName>
    <definedName name="__123Graph_ENAPHTHA" hidden="1">#REF!</definedName>
    <definedName name="__123Graph_EPET" hidden="1">#REF!</definedName>
    <definedName name="__123Graph_EPP" hidden="1">#REF!</definedName>
    <definedName name="__123Graph_EPROPYLENE" hidden="1">#REF!</definedName>
    <definedName name="__123Graph_EPVC" hidden="1">#REF!</definedName>
    <definedName name="__123Graph_EPX" hidden="1">#REF!</definedName>
    <definedName name="__123Graph_ETOL" hidden="1">#REF!</definedName>
    <definedName name="__123Graph_F" hidden="1">#REF!</definedName>
    <definedName name="__123Graph_FBENZENE" hidden="1">#REF!</definedName>
    <definedName name="__123Graph_FBUTADIENE" hidden="1">#REF!</definedName>
    <definedName name="__123Graph_FCAPRO" hidden="1">#REF!</definedName>
    <definedName name="__123Graph_FETHYLENE" hidden="1">#REF!</definedName>
    <definedName name="__123Graph_FEVAC" hidden="1">#REF!</definedName>
    <definedName name="__123Graph_FHDPE" hidden="1">#REF!</definedName>
    <definedName name="__123Graph_FLDPE" hidden="1">#REF!</definedName>
    <definedName name="__123Graph_FLLDPE" hidden="1">#REF!</definedName>
    <definedName name="__123Graph_FMTBE" hidden="1">#REF!</definedName>
    <definedName name="__123Graph_FNAPHTHA" hidden="1">#REF!</definedName>
    <definedName name="__123Graph_FPET" hidden="1">#REF!</definedName>
    <definedName name="__123Graph_FPP" hidden="1">#REF!</definedName>
    <definedName name="__123Graph_FPROPYLENE" hidden="1">#REF!</definedName>
    <definedName name="__123Graph_FPVC" hidden="1">#REF!</definedName>
    <definedName name="__123Graph_FPX" hidden="1">#REF!</definedName>
    <definedName name="__123Graph_FTOL" hidden="1">#REF!</definedName>
    <definedName name="__123Graph_X" hidden="1">#REF!</definedName>
    <definedName name="__123Graph_XBENZENE" hidden="1">#REF!</definedName>
    <definedName name="__123Graph_XBUTADIENE" hidden="1">#REF!</definedName>
    <definedName name="__123Graph_XCAPRO" hidden="1">#REF!</definedName>
    <definedName name="__123Graph_XETHYLENE" hidden="1">#REF!</definedName>
    <definedName name="__123Graph_XEVAC" hidden="1">#REF!</definedName>
    <definedName name="__123Graph_XHDPE" hidden="1">#REF!</definedName>
    <definedName name="__123Graph_XLDPE" hidden="1">#REF!</definedName>
    <definedName name="__123Graph_XLLDPE" hidden="1">#REF!</definedName>
    <definedName name="__123Graph_XMTBE" hidden="1">#REF!</definedName>
    <definedName name="__123Graph_XNAPHTHA" hidden="1">#REF!</definedName>
    <definedName name="__123Graph_XPET" hidden="1">#REF!</definedName>
    <definedName name="__123Graph_XPP" hidden="1">#REF!</definedName>
    <definedName name="__123Graph_XPROPYLENE" hidden="1">#REF!</definedName>
    <definedName name="__123Graph_XPVC" hidden="1">#REF!</definedName>
    <definedName name="__123Graph_XPX" hidden="1">#REF!</definedName>
    <definedName name="__123Graph_XSIDECO" hidden="1">#REF!</definedName>
    <definedName name="__123Graph_XTOL" hidden="1">#REF!</definedName>
    <definedName name="__3__123Graph_XCHART_1" hidden="1">#REF!</definedName>
    <definedName name="__4RiskStatFunctionsUpdateFr_q">1</definedName>
    <definedName name="__ACC2" hidden="1">#REF!</definedName>
    <definedName name="__FDS_HYPERLINK_TOGGLE_STATE__" hidden="1">"ON"</definedName>
    <definedName name="__INV12">#REF!</definedName>
    <definedName name="__INV13">#REF!</definedName>
    <definedName name="__inv2">#REF!</definedName>
    <definedName name="__la29" hidden="1">#REF!</definedName>
    <definedName name="__la3" hidden="1">#REF!</definedName>
    <definedName name="__la31" hidden="1">#REF!</definedName>
    <definedName name="__la32" hidden="1">#REF!</definedName>
    <definedName name="__la4" hidden="1">#REF!</definedName>
    <definedName name="__la5" hidden="1">#REF!</definedName>
    <definedName name="__la6" hidden="1">#REF!</definedName>
    <definedName name="__la7" hidden="1">#REF!</definedName>
    <definedName name="__la8" hidden="1">#REF!</definedName>
    <definedName name="__la9" hidden="1">#REF!</definedName>
    <definedName name="__lb1" hidden="1">#REF!</definedName>
    <definedName name="__lb10" hidden="1">#REF!</definedName>
    <definedName name="__lb11" hidden="1">#REF!</definedName>
    <definedName name="__lb12" hidden="1">#REF!</definedName>
    <definedName name="__lb13" hidden="1">#REF!</definedName>
    <definedName name="__lb14" hidden="1">#REF!</definedName>
    <definedName name="__lb15" hidden="1">#REF!</definedName>
    <definedName name="__lb16" hidden="1">#REF!</definedName>
    <definedName name="__lb17" hidden="1">#REF!</definedName>
    <definedName name="__lb18" hidden="1">#REF!</definedName>
    <definedName name="__lb19" hidden="1">#REF!</definedName>
    <definedName name="__lb2" hidden="1">#REF!</definedName>
    <definedName name="__lb20" hidden="1">#REF!</definedName>
    <definedName name="__lb21" hidden="1">#REF!</definedName>
    <definedName name="__lb22" hidden="1">#REF!</definedName>
    <definedName name="__lb23" hidden="1">#REF!</definedName>
    <definedName name="__lb24" hidden="1">#REF!</definedName>
    <definedName name="__lb25" hidden="1">#REF!</definedName>
    <definedName name="__lb27" hidden="1">#REF!</definedName>
    <definedName name="__lb28" hidden="1">#REF!</definedName>
    <definedName name="__lb29" hidden="1">#REF!</definedName>
    <definedName name="__lb3" hidden="1">#REF!</definedName>
    <definedName name="__lb30" hidden="1">#REF!</definedName>
    <definedName name="__lb31" hidden="1">#REF!</definedName>
    <definedName name="__lb32" hidden="1">#REF!</definedName>
    <definedName name="__lb4" hidden="1">#REF!</definedName>
    <definedName name="__LB454" hidden="1">#REF!</definedName>
    <definedName name="__lb5" hidden="1">#REF!</definedName>
    <definedName name="__lb6" hidden="1">#REF!</definedName>
    <definedName name="__lb7" hidden="1">#REF!</definedName>
    <definedName name="__lb8" hidden="1">#REF!</definedName>
    <definedName name="__lb9" hidden="1">#REF!</definedName>
    <definedName name="__lbc1" hidden="1">#REF!</definedName>
    <definedName name="__lbc10" hidden="1">#REF!</definedName>
    <definedName name="__lbc11" hidden="1">#REF!</definedName>
    <definedName name="__lbc12" hidden="1">#REF!</definedName>
    <definedName name="__lbc13" hidden="1">#REF!</definedName>
    <definedName name="__lbc14" hidden="1">#REF!</definedName>
    <definedName name="__lbc15" hidden="1">#REF!</definedName>
    <definedName name="__lbc16" hidden="1">#REF!</definedName>
    <definedName name="__lbc17" hidden="1">#REF!</definedName>
    <definedName name="__lbc18" hidden="1">#REF!</definedName>
    <definedName name="__lbc19" hidden="1">#REF!</definedName>
    <definedName name="__lbc2" hidden="1">#REF!</definedName>
    <definedName name="__lbc20" hidden="1">#REF!</definedName>
    <definedName name="__lbc21" hidden="1">#REF!</definedName>
    <definedName name="__lbc22" hidden="1">#REF!</definedName>
    <definedName name="__lbc23" hidden="1">#REF!</definedName>
    <definedName name="__lbc24" hidden="1">#REF!</definedName>
    <definedName name="__lbc25" hidden="1">#REF!</definedName>
    <definedName name="__lbc26" hidden="1">#REF!</definedName>
    <definedName name="__lbc27" hidden="1">#REF!</definedName>
    <definedName name="__lbc28" hidden="1">#REF!</definedName>
    <definedName name="__lbc29" hidden="1">#REF!</definedName>
    <definedName name="__lbc3" hidden="1">#REF!</definedName>
    <definedName name="__lbc31" hidden="1">#REF!</definedName>
    <definedName name="__lbc32" hidden="1">#REF!</definedName>
    <definedName name="__lbc4" hidden="1">#REF!</definedName>
    <definedName name="__lbc5" hidden="1">#REF!</definedName>
    <definedName name="__lbc6" hidden="1">#REF!</definedName>
    <definedName name="__lbc7" hidden="1">#REF!</definedName>
    <definedName name="__lbc8" hidden="1">#REF!</definedName>
    <definedName name="__lbc9" hidden="1">#REF!</definedName>
    <definedName name="__ld26" hidden="1">#REF!</definedName>
    <definedName name="__ld31" hidden="1">#REF!</definedName>
    <definedName name="__le31" hidden="1">#REF!</definedName>
    <definedName name="__lf31" hidden="1">#REF!</definedName>
    <definedName name="__Orc2000">#REF!</definedName>
    <definedName name="__res9600">#REF!</definedName>
    <definedName name="__reS9699">#REF!</definedName>
    <definedName name="__Res99">#REF!</definedName>
    <definedName name="__TitleTemp">#NAME?</definedName>
    <definedName name="__x10" hidden="1">#REF!</definedName>
    <definedName name="__x11" hidden="1">#REF!</definedName>
    <definedName name="__x12" hidden="1">#REF!</definedName>
    <definedName name="__x13" hidden="1">#REF!</definedName>
    <definedName name="__x14" hidden="1">#REF!</definedName>
    <definedName name="__x15" hidden="1">#REF!</definedName>
    <definedName name="__x16" hidden="1">#REF!</definedName>
    <definedName name="__x17" hidden="1">#REF!</definedName>
    <definedName name="__x18" hidden="1">#REF!</definedName>
    <definedName name="__x19" hidden="1">#REF!</definedName>
    <definedName name="__x20" hidden="1">#REF!</definedName>
    <definedName name="__x21" hidden="1">#REF!</definedName>
    <definedName name="__x22" hidden="1">#REF!</definedName>
    <definedName name="__x23" hidden="1">#REF!</definedName>
    <definedName name="__x24" hidden="1">#REF!</definedName>
    <definedName name="__x25" hidden="1">#REF!</definedName>
    <definedName name="__x28" hidden="1">#REF!</definedName>
    <definedName name="__x29" hidden="1">#REF!</definedName>
    <definedName name="__x32" hidden="1">#REF!</definedName>
    <definedName name="__x4" hidden="1">#REF!</definedName>
    <definedName name="__x5" hidden="1">#REF!</definedName>
    <definedName name="__x6" hidden="1">#REF!</definedName>
    <definedName name="__x7" hidden="1">#REF!</definedName>
    <definedName name="__x8" hidden="1">#REF!</definedName>
    <definedName name="__x9" hidden="1">#REF!</definedName>
    <definedName name="_0.CURVA_OBRA">#REF!</definedName>
    <definedName name="_00.VAR._GASTO">#REF!</definedName>
    <definedName name="_000.CURVA_FINA">#REF!</definedName>
    <definedName name="_1_">#REF!</definedName>
    <definedName name="_1__123Graph_ACHART_1" hidden="1">#REF!</definedName>
    <definedName name="_1_A">#REF!</definedName>
    <definedName name="_10_">#REF!</definedName>
    <definedName name="_10_A">#REF!</definedName>
    <definedName name="_101001">"sfev"</definedName>
    <definedName name="_11.SERV.TECNIC">#REF!</definedName>
    <definedName name="_11_">#REF!</definedName>
    <definedName name="_11_A">#REF!</definedName>
    <definedName name="_12.GAST_GERAIS">#REF!</definedName>
    <definedName name="_12_">#REF!</definedName>
    <definedName name="_12_A">#REF!</definedName>
    <definedName name="_13.P._PERMAN.">#REF!</definedName>
    <definedName name="_13_">#REF!</definedName>
    <definedName name="_13_A">#REF!</definedName>
    <definedName name="_14_">#REF!</definedName>
    <definedName name="_14__123Graph_ACHART_24" hidden="1">#REF!</definedName>
    <definedName name="_14_A">#REF!</definedName>
    <definedName name="_15.IMPL._CANT">#REF!</definedName>
    <definedName name="_15_">#REF!</definedName>
    <definedName name="_15__123Graph_ACHART_25" hidden="1">#REF!</definedName>
    <definedName name="_15_A">#REF!</definedName>
    <definedName name="_16.EQUIPAM.">#REF!</definedName>
    <definedName name="_16_">#REF!</definedName>
    <definedName name="_16__123Graph_ACHART_26" hidden="1">#REF!</definedName>
    <definedName name="_16_A">#REF!</definedName>
    <definedName name="_17.OPER._CANT.">#REF!</definedName>
    <definedName name="_17_">#REF!</definedName>
    <definedName name="_17__123Graph_ACHART_27" hidden="1">#REF!</definedName>
    <definedName name="_17_A">#REF!</definedName>
    <definedName name="_18_">#REF!</definedName>
    <definedName name="_18__123Graph_ACHART_28" hidden="1">#REF!</definedName>
    <definedName name="_18_A">#REF!</definedName>
    <definedName name="_19.TRANC_LIMP.">#REF!</definedName>
    <definedName name="_19_">#REF!</definedName>
    <definedName name="_19__123Graph_ACHART_29" hidden="1">#REF!</definedName>
    <definedName name="_19_A">#REF!</definedName>
    <definedName name="_2_">#REF!</definedName>
    <definedName name="_2__123Graph_ACHART_1" hidden="1">#REF!</definedName>
    <definedName name="_2__123Graph_ACHART_10" hidden="1">#REF!</definedName>
    <definedName name="_2__123Graph_BCHART_1" hidden="1">#REF!</definedName>
    <definedName name="_2_A">#REF!</definedName>
    <definedName name="_20_">#REF!</definedName>
    <definedName name="_20__123Graph_ACHART_3" hidden="1">#REF!</definedName>
    <definedName name="_20_A">#REF!</definedName>
    <definedName name="_21_">#REF!</definedName>
    <definedName name="_21__123Graph_ACHART_30" hidden="1">#REF!</definedName>
    <definedName name="_21_A">#REF!</definedName>
    <definedName name="_22__123Graph_ACHART_4" hidden="1">#REF!</definedName>
    <definedName name="_23_">#REF!</definedName>
    <definedName name="_23__123Graph_ACHART_5" hidden="1">#REF!</definedName>
    <definedName name="_23_A">#REF!</definedName>
    <definedName name="_24__123Graph_ACHART_6" hidden="1">#REF!</definedName>
    <definedName name="_25.PREP.TERREN">#REF!</definedName>
    <definedName name="_25_">#REF!</definedName>
    <definedName name="_25__123Graph_ACHART_7" hidden="1">#REF!</definedName>
    <definedName name="_25_A">#REF!</definedName>
    <definedName name="_26_">#REF!</definedName>
    <definedName name="_26__123Graph_ACHART_8" hidden="1">#REF!</definedName>
    <definedName name="_26_A">#REF!</definedName>
    <definedName name="_27.FUND._ESCOR">#REF!</definedName>
    <definedName name="_27_">#REF!</definedName>
    <definedName name="_27__123Graph_ACHART_9" hidden="1">#REF!</definedName>
    <definedName name="_27_A">#REF!</definedName>
    <definedName name="_28_">#REF!</definedName>
    <definedName name="_28__123Graph_BCHART_1" hidden="1">#REF!</definedName>
    <definedName name="_28_A">#REF!</definedName>
    <definedName name="_29_">#REF!</definedName>
    <definedName name="_29__123Graph_BCHART_10" hidden="1">#REF!</definedName>
    <definedName name="_29_A">#REF!</definedName>
    <definedName name="_3_">#REF!</definedName>
    <definedName name="_3__123Graph_ACHART_1" hidden="1">#REF!</definedName>
    <definedName name="_3__123Graph_ACHART_11" hidden="1">#REF!</definedName>
    <definedName name="_3__123Graph_XCHART_1" hidden="1">#REF!</definedName>
    <definedName name="_3_A">#REF!</definedName>
    <definedName name="_30_">#REF!</definedName>
    <definedName name="_30__123Graph_BCHART_11" hidden="1">#REF!</definedName>
    <definedName name="_30_A">#REF!</definedName>
    <definedName name="_31_">#REF!</definedName>
    <definedName name="_31__123Graph_BCHART_12" hidden="1">#REF!</definedName>
    <definedName name="_31_32_33.C_A">#REF!</definedName>
    <definedName name="_31_A">#REF!</definedName>
    <definedName name="_32_">#REF!</definedName>
    <definedName name="_32__123Graph_BCHART_13" hidden="1">#REF!</definedName>
    <definedName name="_32_A">#REF!</definedName>
    <definedName name="_33__123Graph_BCHART_14" hidden="1">#REF!</definedName>
    <definedName name="_34__123Graph_BCHART_15" hidden="1">#REF!</definedName>
    <definedName name="_35__123Graph_BCHART_16" hidden="1">#REF!</definedName>
    <definedName name="_36__123Graph_BCHART_17" hidden="1">#REF!</definedName>
    <definedName name="_37__123Graph_BCHART_18" hidden="1">#REF!</definedName>
    <definedName name="_38__123Graph_BCHART_2" hidden="1">#REF!</definedName>
    <definedName name="_39__123Graph_BCHART_22" hidden="1">#REF!</definedName>
    <definedName name="_4_">#REF!</definedName>
    <definedName name="_4__123Graph_ACHART_12" hidden="1">#REF!</definedName>
    <definedName name="_4__123Graph_BCHART_1" hidden="1">#REF!</definedName>
    <definedName name="_4_A">#REF!</definedName>
    <definedName name="_40__123Graph_BCHART_23" hidden="1">#REF!</definedName>
    <definedName name="_41.ALVENARIA">#REF!</definedName>
    <definedName name="_41__123Graph_BCHART_24" hidden="1">#REF!</definedName>
    <definedName name="_4134_">#REF!</definedName>
    <definedName name="_4134_A">#REF!</definedName>
    <definedName name="_4135_">#REF!</definedName>
    <definedName name="_4135_A">#REF!</definedName>
    <definedName name="_4136_">#REF!</definedName>
    <definedName name="_4136_A">#REF!</definedName>
    <definedName name="_4138_">#REF!</definedName>
    <definedName name="_4138_A">#REF!</definedName>
    <definedName name="_4139_">#REF!</definedName>
    <definedName name="_4139_A">#REF!</definedName>
    <definedName name="_4140_">#REF!</definedName>
    <definedName name="_4140_A">#REF!</definedName>
    <definedName name="_4141_">#REF!</definedName>
    <definedName name="_4141_A">#REF!</definedName>
    <definedName name="_4142_">#REF!</definedName>
    <definedName name="_4142_A">#REF!</definedName>
    <definedName name="_4143_">#REF!</definedName>
    <definedName name="_4143_A">#REF!</definedName>
    <definedName name="_4144_">#REF!</definedName>
    <definedName name="_4144_A">#REF!</definedName>
    <definedName name="_4145_">#REF!</definedName>
    <definedName name="_4145_A">#REF!</definedName>
    <definedName name="_4146_">#REF!</definedName>
    <definedName name="_4146_A">#REF!</definedName>
    <definedName name="_4147_">#REF!</definedName>
    <definedName name="_4147_A">#REF!</definedName>
    <definedName name="_4148_">#REF!</definedName>
    <definedName name="_4148_A">#REF!</definedName>
    <definedName name="_4149_">#REF!</definedName>
    <definedName name="_4149_A">#REF!</definedName>
    <definedName name="_4150_">#REF!</definedName>
    <definedName name="_4150_A">#REF!</definedName>
    <definedName name="_4151_">#REF!</definedName>
    <definedName name="_4151_A">#REF!</definedName>
    <definedName name="_4152_">#REF!</definedName>
    <definedName name="_4152_A">#REF!</definedName>
    <definedName name="_4197_">#REF!</definedName>
    <definedName name="_4197_A">#REF!</definedName>
    <definedName name="_42__123Graph_BCHART_25" hidden="1">#REF!</definedName>
    <definedName name="_4201_">#REF!</definedName>
    <definedName name="_4201_A">#REF!</definedName>
    <definedName name="_4202_">#REF!</definedName>
    <definedName name="_4202_A">#REF!</definedName>
    <definedName name="_4245_">#REF!</definedName>
    <definedName name="_4245_A">#REF!</definedName>
    <definedName name="_43__123Graph_BCHART_26" hidden="1">#REF!</definedName>
    <definedName name="_4301_">#REF!</definedName>
    <definedName name="_4301_A">#REF!</definedName>
    <definedName name="_4302_">#REF!</definedName>
    <definedName name="_4302_A">#REF!</definedName>
    <definedName name="_4303_">#REF!</definedName>
    <definedName name="_4303_A">#REF!</definedName>
    <definedName name="_4305_">#REF!</definedName>
    <definedName name="_4305_A">#REF!</definedName>
    <definedName name="_4306_">#REF!</definedName>
    <definedName name="_4306_A">#REF!</definedName>
    <definedName name="_4307_">#REF!</definedName>
    <definedName name="_4307_A">#REF!</definedName>
    <definedName name="_4308_">#REF!</definedName>
    <definedName name="_4308_A">#REF!</definedName>
    <definedName name="_4309_">#REF!</definedName>
    <definedName name="_4309_A">#REF!</definedName>
    <definedName name="_4310_">#REF!</definedName>
    <definedName name="_4310_A">#REF!</definedName>
    <definedName name="_4312_">#REF!</definedName>
    <definedName name="_4312_A">#REF!</definedName>
    <definedName name="_4313_">#REF!</definedName>
    <definedName name="_4313_A">#REF!</definedName>
    <definedName name="_4314_">#REF!</definedName>
    <definedName name="_4314_A">#REF!</definedName>
    <definedName name="_4315_">#REF!</definedName>
    <definedName name="_4315_A">#REF!</definedName>
    <definedName name="_4319_">#REF!</definedName>
    <definedName name="_4319_A">#REF!</definedName>
    <definedName name="_4320_">#REF!</definedName>
    <definedName name="_4320_A">#REF!</definedName>
    <definedName name="_4321_">#REF!</definedName>
    <definedName name="_4321_A">#REF!</definedName>
    <definedName name="_4322_">#REF!</definedName>
    <definedName name="_4322_A">#REF!</definedName>
    <definedName name="_4323_">#REF!</definedName>
    <definedName name="_4323_A">#REF!</definedName>
    <definedName name="_4324_">#REF!</definedName>
    <definedName name="_4324_A">#REF!</definedName>
    <definedName name="_4325_">#REF!</definedName>
    <definedName name="_4325_A">#REF!</definedName>
    <definedName name="_4326_">#REF!</definedName>
    <definedName name="_4326_A">#REF!</definedName>
    <definedName name="_4327_">#REF!</definedName>
    <definedName name="_4327_A">#REF!</definedName>
    <definedName name="_4328_">#REF!</definedName>
    <definedName name="_4328_A">#REF!</definedName>
    <definedName name="_4329_">#REF!</definedName>
    <definedName name="_4329_A">#REF!</definedName>
    <definedName name="_4330_">#REF!</definedName>
    <definedName name="_4330_A">#REF!</definedName>
    <definedName name="_4332_">#REF!</definedName>
    <definedName name="_4332_A">#REF!</definedName>
    <definedName name="_4334_">#REF!</definedName>
    <definedName name="_4334_A">#REF!</definedName>
    <definedName name="_4336_">#REF!</definedName>
    <definedName name="_4336_A">#REF!</definedName>
    <definedName name="_4337_">#REF!</definedName>
    <definedName name="_4337_A">#REF!</definedName>
    <definedName name="_4339_">#REF!</definedName>
    <definedName name="_4339_A">#REF!</definedName>
    <definedName name="_4340_">#REF!</definedName>
    <definedName name="_4340_A">#REF!</definedName>
    <definedName name="_4344_">#REF!</definedName>
    <definedName name="_4344_A">#REF!</definedName>
    <definedName name="_4346_">#REF!</definedName>
    <definedName name="_4346_A">#REF!</definedName>
    <definedName name="_4347_">#REF!</definedName>
    <definedName name="_4347_A">#REF!</definedName>
    <definedName name="_4349_">#REF!</definedName>
    <definedName name="_4349_A">#REF!</definedName>
    <definedName name="_4351_">#REF!</definedName>
    <definedName name="_4351_A">#REF!</definedName>
    <definedName name="_4352_">#REF!</definedName>
    <definedName name="_4352_A">#REF!</definedName>
    <definedName name="_4353_">#REF!</definedName>
    <definedName name="_4353_A">#REF!</definedName>
    <definedName name="_4354_">#REF!</definedName>
    <definedName name="_4354_A">#REF!</definedName>
    <definedName name="_44__123Graph_BCHART_27" hidden="1">#REF!</definedName>
    <definedName name="_4411_">#REF!</definedName>
    <definedName name="_4411_A">#REF!</definedName>
    <definedName name="_4412_">#REF!</definedName>
    <definedName name="_4412_A">#REF!</definedName>
    <definedName name="_4413_">#REF!</definedName>
    <definedName name="_4413_A">#REF!</definedName>
    <definedName name="_4416_">#REF!</definedName>
    <definedName name="_4416_A">#REF!</definedName>
    <definedName name="_4417_">#REF!</definedName>
    <definedName name="_4417_A">#REF!</definedName>
    <definedName name="_4418_">#REF!</definedName>
    <definedName name="_4418_A">#REF!</definedName>
    <definedName name="_4419_">#REF!</definedName>
    <definedName name="_4419_A">#REF!</definedName>
    <definedName name="_4427_">#REF!</definedName>
    <definedName name="_4427_A">#REF!</definedName>
    <definedName name="_4428_">#REF!</definedName>
    <definedName name="_4428_A">#REF!</definedName>
    <definedName name="_4429_">#REF!</definedName>
    <definedName name="_4429_A">#REF!</definedName>
    <definedName name="_4430_">#REF!</definedName>
    <definedName name="_4430_A">#REF!</definedName>
    <definedName name="_4431_">#REF!</definedName>
    <definedName name="_4431_A">#REF!</definedName>
    <definedName name="_4432_">#REF!</definedName>
    <definedName name="_4432_A">#REF!</definedName>
    <definedName name="_4433_">#REF!</definedName>
    <definedName name="_4433_A">#REF!</definedName>
    <definedName name="_4435_">#REF!</definedName>
    <definedName name="_4435_A">#REF!</definedName>
    <definedName name="_4437_">#REF!</definedName>
    <definedName name="_4437_A">#REF!</definedName>
    <definedName name="_4438_">#REF!</definedName>
    <definedName name="_4438_A">#REF!</definedName>
    <definedName name="_4439_">#REF!</definedName>
    <definedName name="_4439_A">#REF!</definedName>
    <definedName name="_4441_">#REF!</definedName>
    <definedName name="_4441_A">#REF!</definedName>
    <definedName name="_4442_">#REF!</definedName>
    <definedName name="_4442_A">#REF!</definedName>
    <definedName name="_4444_">#REF!</definedName>
    <definedName name="_4444_A">#REF!</definedName>
    <definedName name="_4445_">#REF!</definedName>
    <definedName name="_4445_A">#REF!</definedName>
    <definedName name="_4446_">#REF!</definedName>
    <definedName name="_4446_A">#REF!</definedName>
    <definedName name="_4447_">#REF!</definedName>
    <definedName name="_4447_A">#REF!</definedName>
    <definedName name="_4448_">#REF!</definedName>
    <definedName name="_4448_A">#REF!</definedName>
    <definedName name="_4449_">#REF!</definedName>
    <definedName name="_4449_A">#REF!</definedName>
    <definedName name="_4450_">#REF!</definedName>
    <definedName name="_4450_A">#REF!</definedName>
    <definedName name="_4451_">#REF!</definedName>
    <definedName name="_4451_A">#REF!</definedName>
    <definedName name="_4452_">#REF!</definedName>
    <definedName name="_4452_A">#REF!</definedName>
    <definedName name="_4454_">#REF!</definedName>
    <definedName name="_4454_A">#REF!</definedName>
    <definedName name="_4455_">#REF!</definedName>
    <definedName name="_4455_A">#REF!</definedName>
    <definedName name="_4456_">#REF!</definedName>
    <definedName name="_4456_A">#REF!</definedName>
    <definedName name="_4458_">#REF!</definedName>
    <definedName name="_4458_A">#REF!</definedName>
    <definedName name="_4460_">#REF!</definedName>
    <definedName name="_4460_A">#REF!</definedName>
    <definedName name="_4464_">#REF!</definedName>
    <definedName name="_4464_A">#REF!</definedName>
    <definedName name="_4465_">#REF!</definedName>
    <definedName name="_4465_A">#REF!</definedName>
    <definedName name="_4471_">#REF!</definedName>
    <definedName name="_4471_A">#REF!</definedName>
    <definedName name="_4472_">#REF!</definedName>
    <definedName name="_4472_A">#REF!</definedName>
    <definedName name="_4474_">#REF!</definedName>
    <definedName name="_4474_A">#REF!</definedName>
    <definedName name="_4475_">#REF!</definedName>
    <definedName name="_4475_A">#REF!</definedName>
    <definedName name="_4477_">#REF!</definedName>
    <definedName name="_4477_A">#REF!</definedName>
    <definedName name="_4481_">#REF!</definedName>
    <definedName name="_4481_A">#REF!</definedName>
    <definedName name="_4484_">#REF!</definedName>
    <definedName name="_4484_A">#REF!</definedName>
    <definedName name="_4485_">#REF!</definedName>
    <definedName name="_4485_A">#REF!</definedName>
    <definedName name="_4486_">#REF!</definedName>
    <definedName name="_4486_A">#REF!</definedName>
    <definedName name="_4487_">#REF!</definedName>
    <definedName name="_4487_A">#REF!</definedName>
    <definedName name="_4488_">#REF!</definedName>
    <definedName name="_4488_A">#REF!</definedName>
    <definedName name="_4491_">#REF!</definedName>
    <definedName name="_4491_A">#REF!</definedName>
    <definedName name="_4493_">#REF!</definedName>
    <definedName name="_4493_A">#REF!</definedName>
    <definedName name="_4494_">#REF!</definedName>
    <definedName name="_4494_A">#REF!</definedName>
    <definedName name="_4495_">#REF!</definedName>
    <definedName name="_4495_A">#REF!</definedName>
    <definedName name="_4496_">#REF!</definedName>
    <definedName name="_4496_A">#REF!</definedName>
    <definedName name="_4497_">#REF!</definedName>
    <definedName name="_4497_A">#REF!</definedName>
    <definedName name="_4499_">#REF!</definedName>
    <definedName name="_4499_A">#REF!</definedName>
    <definedName name="_45__123Graph_BCHART_28" hidden="1">#REF!</definedName>
    <definedName name="_4500_">#REF!</definedName>
    <definedName name="_4500_A">#REF!</definedName>
    <definedName name="_4501_">#REF!</definedName>
    <definedName name="_4501_A">#REF!</definedName>
    <definedName name="_4502_">#REF!</definedName>
    <definedName name="_4502_A">#REF!</definedName>
    <definedName name="_4507_">#REF!</definedName>
    <definedName name="_4507_A">#REF!</definedName>
    <definedName name="_4509_">#REF!</definedName>
    <definedName name="_4509_A">#REF!</definedName>
    <definedName name="_4511_">#REF!</definedName>
    <definedName name="_4511_A">#REF!</definedName>
    <definedName name="_4513_">#REF!</definedName>
    <definedName name="_4513_A">#REF!</definedName>
    <definedName name="_4514_">#REF!</definedName>
    <definedName name="_4514_A">#REF!</definedName>
    <definedName name="_4515_">#REF!</definedName>
    <definedName name="_4515_A">#REF!</definedName>
    <definedName name="_4516_">#REF!</definedName>
    <definedName name="_4516_A">#REF!</definedName>
    <definedName name="_4519_">#REF!</definedName>
    <definedName name="_4519_A">#REF!</definedName>
    <definedName name="_4520_">#REF!</definedName>
    <definedName name="_4520_A">#REF!</definedName>
    <definedName name="_4521_">#REF!</definedName>
    <definedName name="_4521_A">#REF!</definedName>
    <definedName name="_4522_">#REF!</definedName>
    <definedName name="_4522_A">#REF!</definedName>
    <definedName name="_4524_">#REF!</definedName>
    <definedName name="_4524_A">#REF!</definedName>
    <definedName name="_4525_">#REF!</definedName>
    <definedName name="_4525_A">#REF!</definedName>
    <definedName name="_4529_">#REF!</definedName>
    <definedName name="_4529_A">#REF!</definedName>
    <definedName name="_4530_">#REF!</definedName>
    <definedName name="_4530_A">#REF!</definedName>
    <definedName name="_4535_">#REF!</definedName>
    <definedName name="_4535_A">#REF!</definedName>
    <definedName name="_4541_">#REF!</definedName>
    <definedName name="_4541_A">#REF!</definedName>
    <definedName name="_4542_">#REF!</definedName>
    <definedName name="_4542_A">#REF!</definedName>
    <definedName name="_4543_">#REF!</definedName>
    <definedName name="_4543_A">#REF!</definedName>
    <definedName name="_4544_">#REF!</definedName>
    <definedName name="_4544_A">#REF!</definedName>
    <definedName name="_4545_">#REF!</definedName>
    <definedName name="_4545_A">#REF!</definedName>
    <definedName name="_4549_">#REF!</definedName>
    <definedName name="_4549_A">#REF!</definedName>
    <definedName name="_4552_">#REF!</definedName>
    <definedName name="_4552_A">#REF!</definedName>
    <definedName name="_4553_">#REF!</definedName>
    <definedName name="_4553_A">#REF!</definedName>
    <definedName name="_4554_">#REF!</definedName>
    <definedName name="_4554_A">#REF!</definedName>
    <definedName name="_4555_">#REF!</definedName>
    <definedName name="_4555_A">#REF!</definedName>
    <definedName name="_4561_">#REF!</definedName>
    <definedName name="_4561_A">#REF!</definedName>
    <definedName name="_4563_">#REF!</definedName>
    <definedName name="_4563_A">#REF!</definedName>
    <definedName name="_4565_">#REF!</definedName>
    <definedName name="_4565_A">#REF!</definedName>
    <definedName name="_4566_">#REF!</definedName>
    <definedName name="_4566_A">#REF!</definedName>
    <definedName name="_4569_">#REF!</definedName>
    <definedName name="_4569_A">#REF!</definedName>
    <definedName name="_4570_">#REF!</definedName>
    <definedName name="_4570_A">#REF!</definedName>
    <definedName name="_4572_">#REF!</definedName>
    <definedName name="_4572_A">#REF!</definedName>
    <definedName name="_4573_">#REF!</definedName>
    <definedName name="_4573_A">#REF!</definedName>
    <definedName name="_4574_">#REF!</definedName>
    <definedName name="_4574_A">#REF!</definedName>
    <definedName name="_4575_">#REF!</definedName>
    <definedName name="_4575_A">#REF!</definedName>
    <definedName name="_4576_">#REF!</definedName>
    <definedName name="_4576_A">#REF!</definedName>
    <definedName name="_4577_">#REF!</definedName>
    <definedName name="_4577_A">#REF!</definedName>
    <definedName name="_4578_">#REF!</definedName>
    <definedName name="_4578_A">#REF!</definedName>
    <definedName name="_4579_">#REF!</definedName>
    <definedName name="_4579_A">#REF!</definedName>
    <definedName name="_4580_">#REF!</definedName>
    <definedName name="_4580_A">#REF!</definedName>
    <definedName name="_4586_">#REF!</definedName>
    <definedName name="_4586_A">#REF!</definedName>
    <definedName name="_4587_">#REF!</definedName>
    <definedName name="_4587_A">#REF!</definedName>
    <definedName name="_4588_">#REF!</definedName>
    <definedName name="_4588_A">#REF!</definedName>
    <definedName name="_4589_">#REF!</definedName>
    <definedName name="_4589_A">#REF!</definedName>
    <definedName name="_4591_">#REF!</definedName>
    <definedName name="_4591_A">#REF!</definedName>
    <definedName name="_4592_">#REF!</definedName>
    <definedName name="_4592_A">#REF!</definedName>
    <definedName name="_4596_">#REF!</definedName>
    <definedName name="_4596_A">#REF!</definedName>
    <definedName name="_4599_">#REF!</definedName>
    <definedName name="_4599_A">#REF!</definedName>
    <definedName name="_46__123Graph_BCHART_29" hidden="1">#REF!</definedName>
    <definedName name="_4600_">#REF!</definedName>
    <definedName name="_4600_A">#REF!</definedName>
    <definedName name="_4602_">#REF!</definedName>
    <definedName name="_4602_A">#REF!</definedName>
    <definedName name="_4606_">#REF!</definedName>
    <definedName name="_4606_A">#REF!</definedName>
    <definedName name="_4607_">#REF!</definedName>
    <definedName name="_4607_A">#REF!</definedName>
    <definedName name="_4608_">#REF!</definedName>
    <definedName name="_4608_A">#REF!</definedName>
    <definedName name="_4610_">#REF!</definedName>
    <definedName name="_4610_A">#REF!</definedName>
    <definedName name="_4611_">#REF!</definedName>
    <definedName name="_4611_A">#REF!</definedName>
    <definedName name="_4612_">#REF!</definedName>
    <definedName name="_4612_A">#REF!</definedName>
    <definedName name="_4613_">#REF!</definedName>
    <definedName name="_4613_A">#REF!</definedName>
    <definedName name="_4614_">#REF!</definedName>
    <definedName name="_4614_A">#REF!</definedName>
    <definedName name="_4615_">#REF!</definedName>
    <definedName name="_4615_A">#REF!</definedName>
    <definedName name="_4617_">#REF!</definedName>
    <definedName name="_4617_A">#REF!</definedName>
    <definedName name="_4621_">#REF!</definedName>
    <definedName name="_4621_A">#REF!</definedName>
    <definedName name="_4625_">#REF!</definedName>
    <definedName name="_4625_A">#REF!</definedName>
    <definedName name="_4626_">#REF!</definedName>
    <definedName name="_4626_A">#REF!</definedName>
    <definedName name="_4627_">#REF!</definedName>
    <definedName name="_4627_A">#REF!</definedName>
    <definedName name="_4628_">#REF!</definedName>
    <definedName name="_4628_A">#REF!</definedName>
    <definedName name="_4629_">#REF!</definedName>
    <definedName name="_4629_A">#REF!</definedName>
    <definedName name="_4635_">#REF!</definedName>
    <definedName name="_4635_A">#REF!</definedName>
    <definedName name="_4636_">#REF!</definedName>
    <definedName name="_4636_A">#REF!</definedName>
    <definedName name="_4637_">#REF!</definedName>
    <definedName name="_4637_A">#REF!</definedName>
    <definedName name="_4638_">#REF!</definedName>
    <definedName name="_4638_A">#REF!</definedName>
    <definedName name="_4639_">#REF!</definedName>
    <definedName name="_4639_A">#REF!</definedName>
    <definedName name="_4641_">#REF!</definedName>
    <definedName name="_4641_A">#REF!</definedName>
    <definedName name="_47.IMP._ISOLA.">#REF!</definedName>
    <definedName name="_47__123Graph_BCHART_3" hidden="1">#REF!</definedName>
    <definedName name="_48__123Graph_BCHART_30" hidden="1">#REF!</definedName>
    <definedName name="_49__123Graph_BCHART_4" hidden="1">#REF!</definedName>
    <definedName name="_4RiskStatFunctionsUpdateFr_q">1</definedName>
    <definedName name="_5_">#REF!</definedName>
    <definedName name="_5__123Graph_ACHART_13" hidden="1">#REF!</definedName>
    <definedName name="_5__123Graph_XCHART_1" hidden="1">#REF!</definedName>
    <definedName name="_5_A">#REF!</definedName>
    <definedName name="_50__123Graph_BCHART_5" hidden="1">#REF!</definedName>
    <definedName name="_51.REV.ARGAMAS">#REF!</definedName>
    <definedName name="_51__123Graph_BCHART_6" hidden="1">#REF!</definedName>
    <definedName name="_52.REV.CERAM.I">#REF!</definedName>
    <definedName name="_52__123Graph_BCHART_7" hidden="1">#REF!</definedName>
    <definedName name="_53.REV.CERAM.E">#REF!</definedName>
    <definedName name="_53__123Graph_BCHART_8" hidden="1">#REF!</definedName>
    <definedName name="_54.TACOS_E_ASS">#REF!</definedName>
    <definedName name="_54__123Graph_BCHART_9" hidden="1">#REF!</definedName>
    <definedName name="_55.MARM._E_GRA">#REF!</definedName>
    <definedName name="_55__123Graph_CCHART_25" hidden="1">#REF!</definedName>
    <definedName name="_56.MARMORITE">#REF!</definedName>
    <definedName name="_56__123Graph_CCHART_26" hidden="1">#REF!</definedName>
    <definedName name="_57__123Graph_CCHART_27" hidden="1">#REF!</definedName>
    <definedName name="_58__123Graph_CCHART_28" hidden="1">#REF!</definedName>
    <definedName name="_59.OUTRS_REVES">#REF!</definedName>
    <definedName name="_59__123Graph_CCHART_29" hidden="1">#REF!</definedName>
    <definedName name="_6_">#REF!</definedName>
    <definedName name="_6__123Graph_ACHART_14" hidden="1">#REF!</definedName>
    <definedName name="_6__123Graph_BCHART_1" hidden="1">#REF!</definedName>
    <definedName name="_6_A">#REF!</definedName>
    <definedName name="_60_">#REF!</definedName>
    <definedName name="_60__123Graph_CCHART_30" hidden="1">#REF!</definedName>
    <definedName name="_60_A">#REF!</definedName>
    <definedName name="_61.ESQUAD._MAD">#REF!</definedName>
    <definedName name="_61__123Graph_DCHART_25" hidden="1">#REF!</definedName>
    <definedName name="_62__123Graph_DCHART_26" hidden="1">#REF!</definedName>
    <definedName name="_63.ESQUAD._ALU">#REF!</definedName>
    <definedName name="_63__123Graph_DCHART_27" hidden="1">#REF!</definedName>
    <definedName name="_64__123Graph_DCHART_28" hidden="1">#REF!</definedName>
    <definedName name="_65.ESQUAD._FER">#REF!</definedName>
    <definedName name="_65__123Graph_DCHART_29" hidden="1">#REF!</definedName>
    <definedName name="_66__123Graph_DCHART_30" hidden="1">#REF!</definedName>
    <definedName name="_67.VIDROS">#REF!</definedName>
    <definedName name="_67__123Graph_XCHART_10" hidden="1">#REF!</definedName>
    <definedName name="_68__123Graph_XCHART_11" hidden="1">#REF!</definedName>
    <definedName name="_69__123Graph_XCHART_12" hidden="1">#REF!</definedName>
    <definedName name="_7_">#REF!</definedName>
    <definedName name="_7__123Graph_ACHART_15" hidden="1">#REF!</definedName>
    <definedName name="_7__123Graph_XCHART_1" hidden="1">#REF!</definedName>
    <definedName name="_7_A">#REF!</definedName>
    <definedName name="_70__123Graph_XCHART_13" hidden="1">#REF!</definedName>
    <definedName name="_71__123Graph_XCHART_14" hidden="1">#REF!</definedName>
    <definedName name="_71_73.I.ELET_H">#REF!</definedName>
    <definedName name="_72__123Graph_XCHART_15" hidden="1">#REF!</definedName>
    <definedName name="_73__123Graph_XCHART_16" hidden="1">#REF!</definedName>
    <definedName name="_74__123Graph_XCHART_2" hidden="1">#REF!</definedName>
    <definedName name="_75__123Graph_XCHART_3" hidden="1">#REF!</definedName>
    <definedName name="_76__123Graph_XCHART_4" hidden="1">#REF!</definedName>
    <definedName name="_77.OUTRAS_INST.">#REF!</definedName>
    <definedName name="_77__123Graph_XCHART_5" hidden="1">#REF!</definedName>
    <definedName name="_78.ELEVADORES">#REF!</definedName>
    <definedName name="_78__123Graph_XCHART_6" hidden="1">#REF!</definedName>
    <definedName name="_79__123Graph_XCHART_7" hidden="1">#REF!</definedName>
    <definedName name="_8_">#REF!</definedName>
    <definedName name="_8__123Graph_ACHART_16" hidden="1">#REF!</definedName>
    <definedName name="_8_A">#REF!</definedName>
    <definedName name="_80__123Graph_XCHART_8" hidden="1">#REF!</definedName>
    <definedName name="_81.APAR._SANIT">#REF!</definedName>
    <definedName name="_81__123Graph_XCHART_9" hidden="1">#REF!</definedName>
    <definedName name="_83_85.PINT_LIM">#REF!</definedName>
    <definedName name="_8RiskStatFunctionsUpdateFr_q">1</definedName>
    <definedName name="_9_">#REF!</definedName>
    <definedName name="_9__123Graph_ACHART_17" hidden="1">#REF!</definedName>
    <definedName name="_9_A">#REF!</definedName>
    <definedName name="_A">#REF!</definedName>
    <definedName name="_as1" hidden="1">{"FCB_ALL",#N/A,FALSE,"FCB"}</definedName>
    <definedName name="_AS2" hidden="1">{"FCB_ALL",#N/A,FALSE,"FCB"}</definedName>
    <definedName name="_as3" hidden="1">{"FCB_ALL",#N/A,FALSE,"FCB"}</definedName>
    <definedName name="_AS4" hidden="1">{"FCB_ALL",#N/A,FALSE,"FCB"}</definedName>
    <definedName name="_as6" hidden="1">{"FCB_ALL",#N/A,FALSE,"FCB"}</definedName>
    <definedName name="_AS7" hidden="1">{"FCB_ALL",#N/A,FALSE,"FCB"}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c">"$'1998'.$#REF!$#REF!"</definedName>
    <definedName name="_c_4">"$'2001'.$#REF!$#REF!"</definedName>
    <definedName name="_c_5">"$'2000'.$#REF!$#REF!"</definedName>
    <definedName name="_c_6">"$'1999'.$#REF!$#REF!"</definedName>
    <definedName name="_D3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D4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D5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D6">{0;0;0;0;9;#N/A;0.75;0.75;1;1;1;FALSE;FALSE;FALSE;FALSE;FALSE;#N/A;1;100;#N/A;#N/A;"&amp;A";"Page &amp;P"}</definedName>
    <definedName name="_D7">{0;0;0;0;9;#N/A;0.75;0.75;1;1;1;FALSE;FALSE;FALSE;FALSE;FALSE;#N/A;1;100;#N/A;#N/A;"&amp;A";"Page &amp;P"}</definedName>
    <definedName name="_D8">{0;0;0;0;9;#N/A;0.75;0.75;1;1;1;FALSE;FALSE;FALSE;FALSE;FALSE;#N/A;1;100;#N/A;#N/A;"&amp;A";"Page &amp;P"}</definedName>
    <definedName name="_DAT1">#REF!</definedName>
    <definedName name="_DAT10">#REF!</definedName>
    <definedName name="_DAT11">#REF!</definedName>
    <definedName name="_DAT12">#REF!</definedName>
    <definedName name="_DAT13">#REF!</definedName>
    <definedName name="_DAT14">#REF!</definedName>
    <definedName name="_DAT15">#REF!</definedName>
    <definedName name="_DAT16">#REF!</definedName>
    <definedName name="_DAT17">#REF!</definedName>
    <definedName name="_DAT18">#REF!</definedName>
    <definedName name="_DAT19">#REF!</definedName>
    <definedName name="_DAT2">#REF!</definedName>
    <definedName name="_DAT20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Fill" hidden="1">#REF!</definedName>
    <definedName name="_GSRATES_1" hidden="1">"CT300001Latest          "</definedName>
    <definedName name="_GSRATES_10" hidden="1">"CF3000012003033120030101"</definedName>
    <definedName name="_GSRATES_2" hidden="1">"CF300001Invalid 20010101"</definedName>
    <definedName name="_GSRATES_3" hidden="1">"CF300006Invalid 20010630"</definedName>
    <definedName name="_GSRATES_4" hidden="1">"CF3000012002063020010630"</definedName>
    <definedName name="_GSRATES_5" hidden="1">"CF30000920020930        "</definedName>
    <definedName name="_GSRATES_6" hidden="1">"CF30000920010930        "</definedName>
    <definedName name="_GSRATES_7" hidden="1">"CF50000120020930        "</definedName>
    <definedName name="_GSRATES_8" hidden="1">"CT30000120020930        "</definedName>
    <definedName name="_GSRATES_9" hidden="1">"CF5000012003033120020101"</definedName>
    <definedName name="_GSRATES_COUNT" hidden="1">10</definedName>
    <definedName name="_INV12">#REF!</definedName>
    <definedName name="_INV13">#REF!</definedName>
    <definedName name="_inv2">#REF!</definedName>
    <definedName name="_j" hidden="1">#REF!</definedName>
    <definedName name="_Key1" hidden="1">#REF!</definedName>
    <definedName name="_Key2" hidden="1">#REF!</definedName>
    <definedName name="_la29" hidden="1">#REF!</definedName>
    <definedName name="_la3" hidden="1">#REF!</definedName>
    <definedName name="_la31" hidden="1">#REF!</definedName>
    <definedName name="_la32" hidden="1">#REF!</definedName>
    <definedName name="_la4" hidden="1">#REF!</definedName>
    <definedName name="_la5" hidden="1">#REF!</definedName>
    <definedName name="_la6" hidden="1">#REF!</definedName>
    <definedName name="_la7" hidden="1">#REF!</definedName>
    <definedName name="_la8" hidden="1">#REF!</definedName>
    <definedName name="_la9" hidden="1">#REF!</definedName>
    <definedName name="_lb1" hidden="1">#REF!</definedName>
    <definedName name="_lb10" hidden="1">#REF!</definedName>
    <definedName name="_lb11" hidden="1">#REF!</definedName>
    <definedName name="_lb12" hidden="1">#REF!</definedName>
    <definedName name="_lb13" hidden="1">#REF!</definedName>
    <definedName name="_lb14" hidden="1">#REF!</definedName>
    <definedName name="_lb15" hidden="1">#REF!</definedName>
    <definedName name="_lb16" hidden="1">#REF!</definedName>
    <definedName name="_lb17" hidden="1">#REF!</definedName>
    <definedName name="_lb18" hidden="1">#REF!</definedName>
    <definedName name="_lb19" hidden="1">#REF!</definedName>
    <definedName name="_lb2" hidden="1">#REF!</definedName>
    <definedName name="_lb20" hidden="1">#REF!</definedName>
    <definedName name="_lb21" hidden="1">#REF!</definedName>
    <definedName name="_lb22" hidden="1">#REF!</definedName>
    <definedName name="_lb23" hidden="1">#REF!</definedName>
    <definedName name="_lb24" hidden="1">#REF!</definedName>
    <definedName name="_lb25" hidden="1">#REF!</definedName>
    <definedName name="_lb27" hidden="1">#REF!</definedName>
    <definedName name="_lb28" hidden="1">#REF!</definedName>
    <definedName name="_lb29" hidden="1">#REF!</definedName>
    <definedName name="_lb3" hidden="1">#REF!</definedName>
    <definedName name="_lb30" hidden="1">#REF!</definedName>
    <definedName name="_lb31" hidden="1">#REF!</definedName>
    <definedName name="_lb32" hidden="1">#REF!</definedName>
    <definedName name="_lb4" hidden="1">#REF!</definedName>
    <definedName name="_lb5" hidden="1">#REF!</definedName>
    <definedName name="_lb6" hidden="1">#REF!</definedName>
    <definedName name="_lb7" hidden="1">#REF!</definedName>
    <definedName name="_lb8" hidden="1">#REF!</definedName>
    <definedName name="_lb9" hidden="1">#REF!</definedName>
    <definedName name="_lbc1" hidden="1">#REF!</definedName>
    <definedName name="_lbc10" hidden="1">#REF!</definedName>
    <definedName name="_lbc11" hidden="1">#REF!</definedName>
    <definedName name="_lbc12" hidden="1">#REF!</definedName>
    <definedName name="_lbc13" hidden="1">#REF!</definedName>
    <definedName name="_lbc14" hidden="1">#REF!</definedName>
    <definedName name="_lbc15" hidden="1">#REF!</definedName>
    <definedName name="_lbc16" hidden="1">#REF!</definedName>
    <definedName name="_lbc17" hidden="1">#REF!</definedName>
    <definedName name="_lbc18" hidden="1">#REF!</definedName>
    <definedName name="_lbc19" hidden="1">#REF!</definedName>
    <definedName name="_lbc2" hidden="1">#REF!</definedName>
    <definedName name="_lbc20" hidden="1">#REF!</definedName>
    <definedName name="_lbc21" hidden="1">#REF!</definedName>
    <definedName name="_lbc22" hidden="1">#REF!</definedName>
    <definedName name="_lbc23" hidden="1">#REF!</definedName>
    <definedName name="_lbc24" hidden="1">#REF!</definedName>
    <definedName name="_lbc25" hidden="1">#REF!</definedName>
    <definedName name="_lbc26" hidden="1">#REF!</definedName>
    <definedName name="_lbc27" hidden="1">#REF!</definedName>
    <definedName name="_lbc28" hidden="1">#REF!</definedName>
    <definedName name="_lbc29" hidden="1">#REF!</definedName>
    <definedName name="_lbc3" hidden="1">#REF!</definedName>
    <definedName name="_lbc31" hidden="1">#REF!</definedName>
    <definedName name="_lbc32" hidden="1">#REF!</definedName>
    <definedName name="_lbc4" hidden="1">#REF!</definedName>
    <definedName name="_lbc5" hidden="1">#REF!</definedName>
    <definedName name="_lbc6" hidden="1">#REF!</definedName>
    <definedName name="_lbc7" hidden="1">#REF!</definedName>
    <definedName name="_lbc8" hidden="1">#REF!</definedName>
    <definedName name="_lbc9" hidden="1">#REF!</definedName>
    <definedName name="_ld26" hidden="1">#REF!</definedName>
    <definedName name="_ld31" hidden="1">#REF!</definedName>
    <definedName name="_le31" hidden="1">#REF!</definedName>
    <definedName name="_lf31" hidden="1">#REF!</definedName>
    <definedName name="_MAT3865">#REF!</definedName>
    <definedName name="_ngjasf" hidden="1">#REF!</definedName>
    <definedName name="_oae1">#REF!</definedName>
    <definedName name="_Orc2000">#REF!</definedName>
    <definedName name="_Order1" hidden="1">255</definedName>
    <definedName name="_Order2" hidden="1">255</definedName>
    <definedName name="_P00Balance">#REF!</definedName>
    <definedName name="_P00Cash">#REF!</definedName>
    <definedName name="_P00Debt">#REF!</definedName>
    <definedName name="_P00debt1">#REF!</definedName>
    <definedName name="_P00debt2">#REF!</definedName>
    <definedName name="_P00Deprec.">#REF!</definedName>
    <definedName name="_pav1">#REF!</definedName>
    <definedName name="_premissaDesap">#REF!</definedName>
    <definedName name="_premissaDesconto">#REF!</definedName>
    <definedName name="_premissaFinanciavel">#REF!</definedName>
    <definedName name="_premissaManutencao">#REF!</definedName>
    <definedName name="_premissaManutencaoCAPEX">#REF!</definedName>
    <definedName name="_premissaReeq">#REF!</definedName>
    <definedName name="_premissaSUDENE">#REF!</definedName>
    <definedName name="_premissaTarifaExtra">#REF!</definedName>
    <definedName name="_qe1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qe10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qe11">{0;0;0;0;9;#N/A;0.75;0.75;1;1;1;FALSE;FALSE;FALSE;FALSE;FALSE;#N/A;1;100;#N/A;#N/A;"&amp;A";"Page &amp;P"}</definedName>
    <definedName name="_qe2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qe3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qe4">{0;0;0;0;9;#N/A;0.75;0.75;1;1;1;FALSE;FALSE;FALSE;FALSE;FALSE;#N/A;1;100;#N/A;#N/A;"&amp;A";"Page &amp;P"}</definedName>
    <definedName name="_qe5">{0;0;0;0;9;#N/A;0.75;0.75;1;1;1;FALSE;FALSE;FALSE;FALSE;FALSE;#N/A;1;100;#N/A;#N/A;"&amp;A";"Page &amp;P"}</definedName>
    <definedName name="_qe6">{0;0;0;0;9;#N/A;0.75;0.75;1;1;1;FALSE;FALSE;FALSE;FALSE;FALSE;#N/A;1;100;#N/A;#N/A;"&amp;A";"Page &amp;P"}</definedName>
    <definedName name="_qe7">{0;0;0;0;1;#N/A;0.5;0.5;0.75;0.75;2;TRUE;TRUE;FALSE;FALSE;FALSE;#N/A;1;56;#N/A;#N/A;"&amp;L&amp;7 RAMIBD05\GROUPS\EMG\DESOUSA\BRAZIL\MACHADIB\MODEL\MODEL_20.XLS -- &amp;D, &amp;T -- Page 7 of 9
Machadinho Project
&amp;R&amp;""Arial,Italic""Confidential";"&amp;L&amp;F&amp;A&amp;RPage 7"}</definedName>
    <definedName name="_qe8">{0;0;0;0;1;#N/A;0.5;0.5;0.75;0.75;2;TRUE;TRUE;FALSE;FALSE;FALSE;#N/A;1;56;#N/A;#N/A;"&amp;L&amp;7 RAMIBD05\GROUPS\EMG\DESOUSA\BRAZIL\MACHADIB\MODEL\MODEL_20.XLS -- &amp;D, &amp;T -- Page 8 of 9
Machadinho Project
&amp;R&amp;""Arial,Italic""Confidential";"&amp;L&amp;F&amp;A&amp;RPage 8"}</definedName>
    <definedName name="_qe9">{0;0;0;0;258;#N/A;0.75;0.75;1;1;2;FALSE;FALSE;FALSE;FALSE;FALSE;#N/A;1;#N/A;1;1;"&amp;A";"Page &amp;P"}</definedName>
    <definedName name="_qw1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qw2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qw3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r">#N/A</definedName>
    <definedName name="_RC">#REF!</definedName>
    <definedName name="_Regression_Out" hidden="1">#REF!</definedName>
    <definedName name="_Regression_Out1" hidden="1">#REF!</definedName>
    <definedName name="_Regression_X" hidden="1">#REF!</definedName>
    <definedName name="_Regression_Y" hidden="1">#REF!</definedName>
    <definedName name="_Report">0</definedName>
    <definedName name="_RES1">#N/A</definedName>
    <definedName name="_res9600">#REF!</definedName>
    <definedName name="_reS9699">#REF!</definedName>
    <definedName name="_Res99">#REF!</definedName>
    <definedName name="_Sort" hidden="1">#REF!</definedName>
    <definedName name="_Table1_In1" hidden="1">#REF!</definedName>
    <definedName name="_Table1_Out" hidden="1">#REF!</definedName>
    <definedName name="_Table2_In1" hidden="1">#REF!</definedName>
    <definedName name="_Table2_In2" hidden="1">#REF!</definedName>
    <definedName name="_Table2_Out" hidden="1">#REF!</definedName>
    <definedName name="_Table3_In2" hidden="1">#REF!</definedName>
    <definedName name="_ter1">#REF!</definedName>
    <definedName name="_wq1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wq10">{0;0;0;0;258;#N/A;0.75;0.75;1;1;2;FALSE;FALSE;FALSE;FALSE;FALSE;#N/A;1;#N/A;1;1;"&amp;A";"Page &amp;P"}</definedName>
    <definedName name="_wq11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wq12">{0;0;0;0;9;#N/A;0.75;0.75;1;1;1;FALSE;FALSE;FALSE;FALSE;FALSE;#N/A;1;100;#N/A;#N/A;"&amp;A";"Page &amp;P"}</definedName>
    <definedName name="_wq2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wq3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wq4">{0;0;0;0;9;#N/A;0.75;0.75;1;1;1;FALSE;FALSE;FALSE;FALSE;FALSE;#N/A;1;100;#N/A;#N/A;"&amp;A";"Page &amp;P"}</definedName>
    <definedName name="_wq5">{0;0;0;0;9;#N/A;0.75;0.75;1;1;1;FALSE;FALSE;FALSE;FALSE;FALSE;#N/A;1;100;#N/A;#N/A;"&amp;A";"Page &amp;P"}</definedName>
    <definedName name="_wq6">{0;0;0;0;9;#N/A;0.75;0.75;1;1;1;FALSE;FALSE;FALSE;FALSE;FALSE;#N/A;1;100;#N/A;#N/A;"&amp;A";"Page &amp;P"}</definedName>
    <definedName name="_wq7">{0;0;0;0;1;#N/A;0.5;0.5;0.75;0.75;2;TRUE;TRUE;FALSE;FALSE;FALSE;#N/A;1;56;#N/A;#N/A;"&amp;L&amp;7 RAMIBD05\GROUPS\EMG\DESOUSA\BRAZIL\MACHADIB\MODEL\MODEL_20.XLS -- &amp;D, &amp;T -- Page 7 of 9
Machadinho Project
&amp;R&amp;""Arial,Italic""Confidential";"&amp;L&amp;F&amp;A&amp;RPage 7"}</definedName>
    <definedName name="_wq8">{0;0;0;0;1;#N/A;0.5;0.5;0.75;0.75;2;TRUE;TRUE;FALSE;FALSE;FALSE;#N/A;1;56;#N/A;#N/A;"&amp;L&amp;7 RAMIBD05\GROUPS\EMG\DESOUSA\BRAZIL\MACHADIB\MODEL\MODEL_20.XLS -- &amp;D, &amp;T -- Page 8 of 9
Machadinho Project
&amp;R&amp;""Arial,Italic""Confidential";"&amp;L&amp;F&amp;A&amp;RPage 8"}</definedName>
    <definedName name="_x10" hidden="1">#REF!</definedName>
    <definedName name="_x11" hidden="1">#REF!</definedName>
    <definedName name="_x12" hidden="1">#REF!</definedName>
    <definedName name="_x13" hidden="1">#REF!</definedName>
    <definedName name="_x14" hidden="1">#REF!</definedName>
    <definedName name="_x15" hidden="1">#REF!</definedName>
    <definedName name="_x16" hidden="1">#REF!</definedName>
    <definedName name="_x17" hidden="1">#REF!</definedName>
    <definedName name="_x18" hidden="1">#REF!</definedName>
    <definedName name="_x19" hidden="1">#REF!</definedName>
    <definedName name="_x20" hidden="1">#REF!</definedName>
    <definedName name="_x21" hidden="1">#REF!</definedName>
    <definedName name="_x22" hidden="1">#REF!</definedName>
    <definedName name="_x23" hidden="1">#REF!</definedName>
    <definedName name="_x24" hidden="1">#REF!</definedName>
    <definedName name="_x25" hidden="1">#REF!</definedName>
    <definedName name="_x28" hidden="1">#REF!</definedName>
    <definedName name="_x29" hidden="1">#REF!</definedName>
    <definedName name="_x32" hidden="1">#REF!</definedName>
    <definedName name="_x4" hidden="1">#REF!</definedName>
    <definedName name="_x5" hidden="1">#REF!</definedName>
    <definedName name="_x6" hidden="1">#REF!</definedName>
    <definedName name="_x7" hidden="1">#REF!</definedName>
    <definedName name="_x8" hidden="1">#REF!</definedName>
    <definedName name="_x9" hidden="1">#REF!</definedName>
    <definedName name="_Z1srAssp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Z2ndAssp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Z2srAssp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Z3rdassp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Z3reAssp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ZBalance">{0;0;0;0;9;#N/A;0.75;0.75;1;1;1;FALSE;FALSE;FALSE;FALSE;FALSE;#N/A;1;100;#N/A;#N/A;"&amp;A";"Page &amp;P"}</definedName>
    <definedName name="_ZCash">{0;0;0;0;9;#N/A;0.75;0.75;1;1;1;FALSE;FALSE;FALSE;FALSE;FALSE;#N/A;1;100;#N/A;#N/A;"&amp;A";"Page &amp;P"}</definedName>
    <definedName name="_ZDebt">{0;0;0;0;9;#N/A;0.75;0.75;1;1;1;FALSE;FALSE;FALSE;FALSE;FALSE;#N/A;1;100;#N/A;#N/A;"&amp;A";"Page &amp;P"}</definedName>
    <definedName name="_Zdebt1">{0;0;0;0;1;#N/A;0.5;0.5;0.75;0.75;2;TRUE;TRUE;FALSE;FALSE;FALSE;#N/A;1;56;#N/A;#N/A;"&amp;L&amp;7 RAMIBD05\GROUPS\EMG\DESOUSA\BRAZIL\MACHADIB\MODEL\MODEL_20.XLS -- &amp;D, &amp;T -- Page 7 of 9
Machadinho Project
&amp;R&amp;""Arial,Italic""Confidential";"&amp;L&amp;F&amp;A&amp;RPage 7"}</definedName>
    <definedName name="_Zdebt2">{0;0;0;0;1;#N/A;0.5;0.5;0.75;0.75;2;TRUE;TRUE;FALSE;FALSE;FALSE;#N/A;1;56;#N/A;#N/A;"&amp;L&amp;7 RAMIBD05\GROUPS\EMG\DESOUSA\BRAZIL\MACHADIB\MODEL\MODEL_20.XLS -- &amp;D, &amp;T -- Page 8 of 9
Machadinho Project
&amp;R&amp;""Arial,Italic""Confidential";"&amp;L&amp;F&amp;A&amp;RPage 8"}</definedName>
    <definedName name="_ZDeprec.">{0;0;0;0;258;#N/A;0.75;0.75;1;1;2;FALSE;FALSE;FALSE;FALSE;FALSE;#N/A;1;#N/A;1;1;"&amp;A";"Page &amp;P"}</definedName>
    <definedName name="´çp">recuperação #REF!</definedName>
    <definedName name="a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_I_C_V">#N/A</definedName>
    <definedName name="A_M_FRA">#N/A</definedName>
    <definedName name="A_METROS">#N/A</definedName>
    <definedName name="AA">#N/A</definedName>
    <definedName name="aaa" hidden="1">{#N/A,#N/A,FALSE,"Plan1";#N/A,#N/A,FALSE,"Plan2"}</definedName>
    <definedName name="AAA_DOCTOPS" hidden="1">"AAA_SET"</definedName>
    <definedName name="AAA_duser" hidden="1">"OFF"</definedName>
    <definedName name="aaaa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aa" hidden="1">{"tabela",#N/A,FALSE,"Tabela";"decoração",#N/A,FALSE,"Decor.";"Informações",#N/A,FALSE,"Inform."}</definedName>
    <definedName name="aaaaaa">#N/A</definedName>
    <definedName name="aaaaaaaa" hidden="1">#REF!</definedName>
    <definedName name="aaaaaaaaa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aaaaaaaaaa" hidden="1">#REF!</definedName>
    <definedName name="aaaaaaaaaaa" hidden="1">#REF!</definedName>
    <definedName name="aaaaaaaaaaaaaaaaaaaaaaaaaa" hidden="1">#REF!</definedName>
    <definedName name="aaaaaaaaaaaaaaaaaaaaaaaaaaaaa">#REF!</definedName>
    <definedName name="AAAAAAAAAAAAAAAAAAAAAAAAAAAAAAA" hidden="1">#REF!</definedName>
    <definedName name="aaaaaaaaaaaaaaaaaaaaaaaaaaaasssssssssssssssss" hidden="1">{#N/A,#N/A,FALSE,"NET";#N/A,#N/A,FALSE,"caxi";#N/A,#N/A,FALSE,"nhai";#N/A,#N/A,FALSE,"urui";#N/A,#N/A,FALSE,"cali";#N/A,#N/A,FALSE,"joii";#N/A,#N/A,FALSE,"hol";#N/A,#N/A,FALSE,"poa";#N/A,#N/A,FALSE,"pel";#N/A,#N/A,FALSE,"cha";#N/A,#N/A,FALSE,"rgr";#N/A,#N/A,FALSE,"ere";#N/A,#N/A,FALSE,"scr";#N/A,#N/A,FALSE,"cri";#N/A,#N/A,FALSE,"bag";#N/A,#N/A,FALSE,"pfu";#N/A,#N/A,FALSE,"lit";#N/A,#N/A,FALSE,"mmd";#N/A,#N/A,FALSE,"sma";#N/A,#N/A,FALSE,"btg";#N/A,#N/A,FALSE,"far";#N/A,#N/A,FALSE,"laj";#N/A,#N/A,FALSE,"flo";#N/A,#N/A,FALSE,"076";#N/A,#N/A,FALSE,"iflo";#N/A,#N/A,FALSE,"blu"}</definedName>
    <definedName name="aaaaaaaaaaas" hidden="1">{#N/A,#N/A,FALSE,"Plan1";#N/A,#N/A,FALSE,"Plan2"}</definedName>
    <definedName name="aaacccc" hidden="1">{#N/A,#N/A,FALSE,"Plan1";#N/A,#N/A,FALSE,"Plan2"}</definedName>
    <definedName name="AAB_Addin5" hidden="1">"AAB_Description for addin 5,Description for addin 5,Description for addin 5,Description for addin 5,Description for addin 5,Description for addin 5"</definedName>
    <definedName name="AAB_GSPPG" hidden="1">"AAB_Goldman Sachs PPG Chart Utilities 1.0g"</definedName>
    <definedName name="aadd">#REF!</definedName>
    <definedName name="abc" hidden="1">{"inputs raw data",#N/A,TRUE,"INPUT"}</definedName>
    <definedName name="ABR">#REF!</definedName>
    <definedName name="Abril">#REF!</definedName>
    <definedName name="abx" hidden="1">{"'Edit'!$A$1:$V$2277"}</definedName>
    <definedName name="ac" hidden="1">{"'Edit'!$A$1:$V$2277"}</definedName>
    <definedName name="Accounting_Type">#REF!</definedName>
    <definedName name="ACCS">#REF!</definedName>
    <definedName name="achar18" hidden="1">#REF!</definedName>
    <definedName name="achar19" hidden="1">#REF!</definedName>
    <definedName name="achart1" hidden="1">#REF!</definedName>
    <definedName name="achart10" hidden="1">#REF!</definedName>
    <definedName name="achart11" hidden="1">#REF!</definedName>
    <definedName name="achart12" hidden="1">#REF!</definedName>
    <definedName name="achart13" hidden="1">#REF!</definedName>
    <definedName name="achart14" hidden="1">#REF!</definedName>
    <definedName name="achart15" hidden="1">#REF!</definedName>
    <definedName name="achart16" hidden="1">#REF!</definedName>
    <definedName name="achart17" hidden="1">#REF!</definedName>
    <definedName name="achart2" hidden="1">#REF!</definedName>
    <definedName name="achart20" hidden="1">#REF!</definedName>
    <definedName name="achart21" hidden="1">#REF!</definedName>
    <definedName name="achart22" hidden="1">#REF!</definedName>
    <definedName name="achart23" hidden="1">#REF!</definedName>
    <definedName name="achart24" hidden="1">#REF!</definedName>
    <definedName name="achart25" hidden="1">#REF!</definedName>
    <definedName name="achart26" hidden="1">#REF!</definedName>
    <definedName name="achart27" hidden="1">#REF!</definedName>
    <definedName name="achart28" hidden="1">#REF!</definedName>
    <definedName name="achart29" hidden="1">#REF!</definedName>
    <definedName name="achart3" hidden="1">#REF!</definedName>
    <definedName name="achart30" hidden="1">#REF!</definedName>
    <definedName name="achart31" hidden="1">#REF!</definedName>
    <definedName name="achart32" hidden="1">#REF!</definedName>
    <definedName name="achart4" hidden="1">#REF!</definedName>
    <definedName name="achart5" hidden="1">#REF!</definedName>
    <definedName name="achart6" hidden="1">#REF!</definedName>
    <definedName name="achart7" hidden="1">#REF!</definedName>
    <definedName name="achart8" hidden="1">#REF!</definedName>
    <definedName name="achart9" hidden="1">#REF!</definedName>
    <definedName name="ACNITRO">#REF!</definedName>
    <definedName name="aco">#REF!</definedName>
    <definedName name="ACOPPCAM">#REF!</definedName>
    <definedName name="ACPROPPET">#REF!</definedName>
    <definedName name="ACPVC">#REF!</definedName>
    <definedName name="acres_mat_imp">#REF!</definedName>
    <definedName name="Acresc">#REF!</definedName>
    <definedName name="Acrs_juros">#REF!</definedName>
    <definedName name="ACTCOST">#REF!</definedName>
    <definedName name="ACTFA">#REF!</definedName>
    <definedName name="ACTINV">#REF!</definedName>
    <definedName name="ACTSALES">#REF!</definedName>
    <definedName name="ACTSALES1">#REF!</definedName>
    <definedName name="Actual_Plan">#REF!</definedName>
    <definedName name="ACUM">#REF!</definedName>
    <definedName name="ACUM_EMPRESA">#REF!</definedName>
    <definedName name="ACwvu.inputs._.raw._.data." hidden="1">#REF!</definedName>
    <definedName name="ACwvu.PLANILHA2." hidden="1">#REF!</definedName>
    <definedName name="ACwvu.summary1." hidden="1">#REF!</definedName>
    <definedName name="ACwvu.summary2." hidden="1">#REF!</definedName>
    <definedName name="ACwvu.summary3." hidden="1">#REF!</definedName>
    <definedName name="ad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Additions">#REF!</definedName>
    <definedName name="adfadg">#REF!</definedName>
    <definedName name="adfawefef" hidden="1">#REF!</definedName>
    <definedName name="adfdfasddf" hidden="1">#REF!</definedName>
    <definedName name="adiantamento">#REF!</definedName>
    <definedName name="adic">#REF!</definedName>
    <definedName name="adm_cs">#REF!</definedName>
    <definedName name="adm_cs_asahi">#REF!</definedName>
    <definedName name="adm_cs_uhde">#REF!</definedName>
    <definedName name="adm_edc">#REF!</definedName>
    <definedName name="ADNITRO">#REF!</definedName>
    <definedName name="ADPROPPET">#REF!</definedName>
    <definedName name="ADPVC">#REF!</definedName>
    <definedName name="adriana" hidden="1">#REF!</definedName>
    <definedName name="adsfg">#N/A</definedName>
    <definedName name="AERO">#REF!</definedName>
    <definedName name="AEWFDS" hidden="1">{#N/A,#N/A,FALSE,"Plan1";#N/A,#N/A,FALSE,"Plan2"}</definedName>
    <definedName name="af">#REF!</definedName>
    <definedName name="afasdfdsf" hidden="1">#REF!</definedName>
    <definedName name="afdasf" hidden="1">#REF!</definedName>
    <definedName name="afdfdasf" hidden="1">#REF!</definedName>
    <definedName name="afsdafdssaddfd" hidden="1">#REF!</definedName>
    <definedName name="agagag">#REF!</definedName>
    <definedName name="agfg" hidden="1">#REF!</definedName>
    <definedName name="AGO">#REF!</definedName>
    <definedName name="Agosto">#REF!</definedName>
    <definedName name="AH">#REF!</definedName>
    <definedName name="AINITRO">#REF!</definedName>
    <definedName name="AIPROPPET">#REF!</definedName>
    <definedName name="AIPVC">#REF!</definedName>
    <definedName name="AIR">#REF!</definedName>
    <definedName name="ajdajd">#REF!</definedName>
    <definedName name="AJUSTES">#REF!</definedName>
    <definedName name="aliq_cofins">#REF!</definedName>
    <definedName name="aliq_cpmf">#REF!</definedName>
    <definedName name="aliq_pis">#REF!</definedName>
    <definedName name="ALL" hidden="1">{"'Edit'!$A$1:$V$2277"}</definedName>
    <definedName name="alternativa">#REF!</definedName>
    <definedName name="AM_1">#REF!</definedName>
    <definedName name="AM_2">#REF!</definedName>
    <definedName name="AM_3">#REF!</definedName>
    <definedName name="amcbyasbcjkmdcawsq" hidden="1">#REF!</definedName>
    <definedName name="AMOR">#REF!</definedName>
    <definedName name="amortizaciones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ANDRE">TRUE</definedName>
    <definedName name="Anexo6a">#REF!</definedName>
    <definedName name="Anexo6b">#REF!</definedName>
    <definedName name="Anexo6c">#REF!</definedName>
    <definedName name="Anexo7">#REF!</definedName>
    <definedName name="Anexo8">#REF!</definedName>
    <definedName name="anexoO">#REF!</definedName>
    <definedName name="ANO">#REF!</definedName>
    <definedName name="ano_1">#REF!</definedName>
    <definedName name="ano_2">#REF!</definedName>
    <definedName name="ano_3">#REF!</definedName>
    <definedName name="Ano_30">#REF!</definedName>
    <definedName name="ano_4">#REF!</definedName>
    <definedName name="Ano_Ab" hidden="1">#REF!</definedName>
    <definedName name="ano_desativacao">#REF!</definedName>
    <definedName name="Ano_Enc" hidden="1">#REF!</definedName>
    <definedName name="ano_monsanto">#REF!</definedName>
    <definedName name="ano_referencia">#REF!</definedName>
    <definedName name="AnoAnterior">#REF!</definedName>
    <definedName name="AnoAnterior2">#REF!</definedName>
    <definedName name="anscount" hidden="1">1</definedName>
    <definedName name="anuais_longa">#REF!</definedName>
    <definedName name="APCS">#REF!</definedName>
    <definedName name="APNITRO">#REF!</definedName>
    <definedName name="APOPPCAM">#REF!</definedName>
    <definedName name="aporte_ano1">#REF!</definedName>
    <definedName name="aportetotal">#REF!</definedName>
    <definedName name="APPROPPET">#REF!</definedName>
    <definedName name="APPVC">#REF!</definedName>
    <definedName name="ARA_Threshold">#REF!</definedName>
    <definedName name="area" hidden="1">{#N/A,#N/A,FALSE,"Plan1";#N/A,#N/A,FALSE,"Plan2"}</definedName>
    <definedName name="ÁREA_DE_ENTRADA_DE_C_PROD_CABO">#REF!</definedName>
    <definedName name="ÁREA_DE_ENTRADA_DE_C_PROD_CAXIAS">#REF!</definedName>
    <definedName name="ÁREA_DE_ENTRADA_DE_C_PROD_TRIUNFO">#REF!</definedName>
    <definedName name="ÁREA_DE_ENTRADA_DE_CUSTO_FIXO">#REF!</definedName>
    <definedName name="ÁREA_DE_ENTRADA_DE_CUSTOS_VARIAVEIS">#REF!</definedName>
    <definedName name="ÁREA_DE_ENTRADA_DE_CVARIÁVEL_TOTAL">#REF!</definedName>
    <definedName name="ÁREA_DE_ENTRADA_DE_FATURAMENTO">#REF!</definedName>
    <definedName name="_xlnm.Extract">#REF!</definedName>
    <definedName name="_xlnm.Print_Area" localSheetId="8">'Fluxo de Caixa'!$2:$26</definedName>
    <definedName name="_xlnm.Print_Area" localSheetId="1">Tráfego!$B$2:$E$44</definedName>
    <definedName name="_xlnm.Print_Area">#REF!</definedName>
    <definedName name="Area_de_impressao1">#REF!</definedName>
    <definedName name="Area_de_impressao2">#REF!</definedName>
    <definedName name="AREA_FRAC">#N/A</definedName>
    <definedName name="AREA_LEG">#N/A</definedName>
    <definedName name="AREA_MUN">#N/A</definedName>
    <definedName name="AREA_TRANSFERENCIA">#REF!</definedName>
    <definedName name="AREA2">#REF!</definedName>
    <definedName name="AREAFRAC">#N/A</definedName>
    <definedName name="ARP_Threshold">#REF!</definedName>
    <definedName name="arquivos_nomes">#REF!</definedName>
    <definedName name="Arred">#REF!</definedName>
    <definedName name="as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AS2DocOpenMode" hidden="1">"AS2DocumentEdit"</definedName>
    <definedName name="AS2NamedRange" hidden="1">15</definedName>
    <definedName name="AS2ReportLS" hidden="1">1</definedName>
    <definedName name="AS2StaticLS" hidden="1">#REF!</definedName>
    <definedName name="AS2SyncStepLS" hidden="1">0</definedName>
    <definedName name="AS2TickmarkLS" hidden="1">#REF!</definedName>
    <definedName name="AS2VersionLS" hidden="1">300</definedName>
    <definedName name="asd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asdaw" hidden="1">{"FCB_ALL",#N/A,FALSE,"FCB"}</definedName>
    <definedName name="asdf" hidden="1">#REF!</definedName>
    <definedName name="asdfadsfasdf" hidden="1">#REF!</definedName>
    <definedName name="asdfasdf">#REF!</definedName>
    <definedName name="asdfasdfasdf" hidden="1">{"tabela",#N/A,FALSE,"Tabela";"decoração",#N/A,FALSE,"Decor.";"Informações",#N/A,FALSE,"Inform."}</definedName>
    <definedName name="asdfasdfsdfasdfasdf" hidden="1">{#N/A,#N/A,FALSE,"Plan1";#N/A,#N/A,FALSE,"Plan2"}</definedName>
    <definedName name="asdfasf" hidden="1">#REF!</definedName>
    <definedName name="asdffsdfsdfs" hidden="1">#REF!</definedName>
    <definedName name="asdfg">#N/A</definedName>
    <definedName name="asdsa" hidden="1">#REF!</definedName>
    <definedName name="asdsfsda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asffre" hidden="1">#REF!</definedName>
    <definedName name="ASNITRO">#REF!</definedName>
    <definedName name="ASPROPPET">#REF!</definedName>
    <definedName name="ASPVC">#REF!</definedName>
    <definedName name="ass">#REF!</definedName>
    <definedName name="assoccons1">#REF!</definedName>
    <definedName name="AT">#REF!</definedName>
    <definedName name="ativo">#REF!</definedName>
    <definedName name="ato1_curta">#REF!</definedName>
    <definedName name="ato1_longa">#REF!</definedName>
    <definedName name="ato2_curta">#REF!</definedName>
    <definedName name="ato2_longa">#REF!</definedName>
    <definedName name="Atualizado_Ate">#REF!</definedName>
    <definedName name="aval">#REF!</definedName>
    <definedName name="b" hidden="1">{"'Índice'!$A$1:$K$49"}</definedName>
    <definedName name="B_CMI">#REF!</definedName>
    <definedName name="Bal">#REF!</definedName>
    <definedName name="Bal_soc_ativo">#REF!</definedName>
    <definedName name="balance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BALANÇO">#REF!</definedName>
    <definedName name="BALANÇO_CMI">#REF!</definedName>
    <definedName name="BALANÇO_CMI_UFIR">#REF!</definedName>
    <definedName name="BALANÇO_CMI_US">#REF!</definedName>
    <definedName name="BALANÇO_LS">#REF!</definedName>
    <definedName name="Balanço_soc_passivo">#REF!</definedName>
    <definedName name="balcop">#REF!</definedName>
    <definedName name="BalType" hidden="1">TRUE</definedName>
    <definedName name="BALUFIR">#REF!</definedName>
    <definedName name="_xlnm.Database">#REF!</definedName>
    <definedName name="BandasAnoInicial" hidden="1">#REF!</definedName>
    <definedName name="BandasCadernoEncargos" hidden="1">#REF!</definedName>
    <definedName name="BandasIndiceActualizaçãoTarifária" hidden="1">#REF!</definedName>
    <definedName name="BandasLimitesSuperior" hidden="1">#REF!</definedName>
    <definedName name="BandasPagamentosFixos" hidden="1">#REF!</definedName>
    <definedName name="BandasPagamentosVariaveis" hidden="1">#REF!</definedName>
    <definedName name="BandasPenalizaçõesPercentagem" hidden="1">#REF!</definedName>
    <definedName name="BandasPgtIndiceActualizaçãoTarifária" hidden="1">#REF!</definedName>
    <definedName name="BandasReceitasPortagem" hidden="1">#REF!</definedName>
    <definedName name="BandasTabelaActualizaçãoTarifária" hidden="1">#REF!</definedName>
    <definedName name="BandasTarifasReferência" hidden="1">#REF!</definedName>
    <definedName name="BandasVeiculosKmsAlocação" hidden="1">#REF!</definedName>
    <definedName name="Barreiras_Entrada_Manual" hidden="1">#REF!</definedName>
    <definedName name="Barreiras_Entrada_VV" hidden="1">#REF!</definedName>
    <definedName name="Barreiras_Lanços" hidden="1">#REF!</definedName>
    <definedName name="Barreiras_Saída_Manual" hidden="1">#REF!</definedName>
    <definedName name="Barreiras_Saída_VV" hidden="1">#REF!</definedName>
    <definedName name="Barreiras_Sublanços" hidden="1">#REF!</definedName>
    <definedName name="BASE">#REF!</definedName>
    <definedName name="base_calculo_inv_dce">#REF!</definedName>
    <definedName name="BASE_TJLP">#REF!:OFFSET(#REF!,COUNTA(#REF!)-1,0)</definedName>
    <definedName name="BASE2">#REF!</definedName>
    <definedName name="base3">#REF!</definedName>
    <definedName name="BB">#N/A</definedName>
    <definedName name="BBB">#N/A</definedName>
    <definedName name="BBBB">recuperação #REF!</definedName>
    <definedName name="bbbbbbbbbb" hidden="1">#REF!</definedName>
    <definedName name="bbbbbbbbbbbbbb" hidden="1">#REF!</definedName>
    <definedName name="bchar10" hidden="1">#REF!</definedName>
    <definedName name="bchart1" hidden="1">#REF!</definedName>
    <definedName name="bchart11" hidden="1">#REF!</definedName>
    <definedName name="bchart12" hidden="1">#REF!</definedName>
    <definedName name="bchart13" hidden="1">#REF!</definedName>
    <definedName name="bchart14" hidden="1">#REF!</definedName>
    <definedName name="bchart15" hidden="1">#REF!</definedName>
    <definedName name="bchart16" hidden="1">#REF!</definedName>
    <definedName name="bchart17" hidden="1">#REF!</definedName>
    <definedName name="bchart18" hidden="1">#REF!</definedName>
    <definedName name="bchart19" hidden="1">#REF!</definedName>
    <definedName name="bchart2" hidden="1">#REF!</definedName>
    <definedName name="bchart20" hidden="1">#REF!</definedName>
    <definedName name="bchart21" hidden="1">#REF!</definedName>
    <definedName name="bchart22" hidden="1">#REF!</definedName>
    <definedName name="bchart23" hidden="1">#REF!</definedName>
    <definedName name="bchart24" hidden="1">#REF!</definedName>
    <definedName name="bchart25" hidden="1">#REF!</definedName>
    <definedName name="bchart26" hidden="1">#REF!</definedName>
    <definedName name="bchart27" hidden="1">#REF!</definedName>
    <definedName name="bchart28" hidden="1">#REF!</definedName>
    <definedName name="bchart29" hidden="1">#REF!</definedName>
    <definedName name="bchart3" hidden="1">#REF!</definedName>
    <definedName name="bchart30" hidden="1">#REF!</definedName>
    <definedName name="bchart31" hidden="1">#REF!</definedName>
    <definedName name="bchart32" hidden="1">#REF!</definedName>
    <definedName name="bchart4" hidden="1">#REF!</definedName>
    <definedName name="bchart5" hidden="1">#REF!</definedName>
    <definedName name="bchart6" hidden="1">#REF!</definedName>
    <definedName name="bchart7" hidden="1">#REF!</definedName>
    <definedName name="bchart8" hidden="1">#REF!</definedName>
    <definedName name="bchart9" hidden="1">#REF!</definedName>
    <definedName name="bd_moedas">#REF!</definedName>
    <definedName name="bdi">#REF!</definedName>
    <definedName name="BEI1_paste">#REF!</definedName>
    <definedName name="BEI2paste">#REF!</definedName>
    <definedName name="BENZENO">#REF!</definedName>
    <definedName name="BEZENO">#REF!</definedName>
    <definedName name="BG_Del" hidden="1">15</definedName>
    <definedName name="BG_Ins" hidden="1">4</definedName>
    <definedName name="BG_Mod" hidden="1">6</definedName>
    <definedName name="bh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bhg">recuperação #REF!</definedName>
    <definedName name="bin">#REF!</definedName>
    <definedName name="bkl_real">#REF!</definedName>
    <definedName name="blp_real">#REF!</definedName>
    <definedName name="BLPH1" hidden="1">#REF!</definedName>
    <definedName name="BLPH10" hidden="1">#REF!</definedName>
    <definedName name="BLPH11" hidden="1">#REF!</definedName>
    <definedName name="BLPH12" hidden="1">#REF!</definedName>
    <definedName name="BLPH13" hidden="1">#REF!</definedName>
    <definedName name="BLPH14" hidden="1">#REF!</definedName>
    <definedName name="BLPH15" hidden="1">#REF!</definedName>
    <definedName name="BLPH2" hidden="1">#REF!</definedName>
    <definedName name="BLPH3" hidden="1">#REF!</definedName>
    <definedName name="BLPH4" hidden="1">#REF!</definedName>
    <definedName name="BLPH45" hidden="1">#REF!</definedName>
    <definedName name="BLPH46" hidden="1">#REF!</definedName>
    <definedName name="BLPH47" hidden="1">#REF!</definedName>
    <definedName name="BLPH48" hidden="1">#REF!</definedName>
    <definedName name="BLPH49" hidden="1">#REF!</definedName>
    <definedName name="BLPH5" hidden="1">#REF!</definedName>
    <definedName name="BLPH50" hidden="1">#REF!</definedName>
    <definedName name="BLPH51" hidden="1">#REF!</definedName>
    <definedName name="BLPH52" hidden="1">#REF!</definedName>
    <definedName name="BLPH53" hidden="1">#REF!</definedName>
    <definedName name="BLPH54" hidden="1">#REF!</definedName>
    <definedName name="BLPH55" hidden="1">#REF!</definedName>
    <definedName name="BLPH56" hidden="1">#REF!</definedName>
    <definedName name="BLPH57" hidden="1">#REF!</definedName>
    <definedName name="BLPH58" hidden="1">#REF!</definedName>
    <definedName name="BLPH59" hidden="1">#REF!</definedName>
    <definedName name="BLPH6" hidden="1">#REF!</definedName>
    <definedName name="BLPH60" hidden="1">#REF!</definedName>
    <definedName name="BLPH61" hidden="1">#REF!</definedName>
    <definedName name="BLPH62" hidden="1">#REF!</definedName>
    <definedName name="BLPH63" hidden="1">#REF!</definedName>
    <definedName name="BLPH64" hidden="1">#REF!</definedName>
    <definedName name="BLPH65" hidden="1">#REF!</definedName>
    <definedName name="BLPH66" hidden="1">#REF!</definedName>
    <definedName name="BLPH67" hidden="1">#REF!</definedName>
    <definedName name="BLPH68" hidden="1">#REF!</definedName>
    <definedName name="BLPH69" hidden="1">#REF!</definedName>
    <definedName name="BLPH7" hidden="1">#REF!</definedName>
    <definedName name="BLPH70" hidden="1">#REF!</definedName>
    <definedName name="BLPH71" hidden="1">#REF!</definedName>
    <definedName name="BLPH72" hidden="1">#REF!</definedName>
    <definedName name="BLPH73" hidden="1">#REF!</definedName>
    <definedName name="BLPH74" hidden="1">#REF!</definedName>
    <definedName name="BLPH75" hidden="1">#REF!</definedName>
    <definedName name="BLPH76" hidden="1">#REF!</definedName>
    <definedName name="BLPH77" hidden="1">#REF!</definedName>
    <definedName name="BLPH78" hidden="1">#REF!</definedName>
    <definedName name="BLPH79" hidden="1">#REF!</definedName>
    <definedName name="BLPH8" hidden="1">#REF!</definedName>
    <definedName name="BLPH80" hidden="1">#REF!</definedName>
    <definedName name="BLPH81" hidden="1">#REF!</definedName>
    <definedName name="BLPH82" hidden="1">#REF!</definedName>
    <definedName name="BLPH83" hidden="1">#REF!</definedName>
    <definedName name="BLPH9" hidden="1">#REF!</definedName>
    <definedName name="BLPI1" hidden="1">#REF!</definedName>
    <definedName name="BLPI2" hidden="1">#REF!</definedName>
    <definedName name="BLPI3" hidden="1">#REF!</definedName>
    <definedName name="BLPI4" hidden="1">#REF!</definedName>
    <definedName name="BLPI5" hidden="1">#REF!</definedName>
    <definedName name="BLPI6" hidden="1">#REF!</definedName>
    <definedName name="BLPI7" hidden="1">#REF!</definedName>
    <definedName name="BLPI8" hidden="1">#REF!</definedName>
    <definedName name="BMHaberMesAcum">#REF!</definedName>
    <definedName name="BMHaberMesMatTrat">#REF!</definedName>
    <definedName name="BP">#REF!</definedName>
    <definedName name="BPC_Inicio">#REF!</definedName>
    <definedName name="BS_Accts_Pay_and_Accr_Liab">#REF!</definedName>
    <definedName name="BS_Accts_Pay_and_Accr_Liab_01">#REF!</definedName>
    <definedName name="BS_Accts_Pay_and_Accr_Liab_LE02">#REF!</definedName>
    <definedName name="BS_Accts_Pay_and_Accr_Liab_Q03">#REF!</definedName>
    <definedName name="BS_Accts_Rec">#REF!</definedName>
    <definedName name="BS_Accts_Rec_01">#REF!</definedName>
    <definedName name="BS_Accts_Rec_LE02">#REF!</definedName>
    <definedName name="BS_Accts_Rec_Q03">#REF!</definedName>
    <definedName name="BS_Cap_Contr_MI">#REF!</definedName>
    <definedName name="BS_Cap_Contr_MI_01">#REF!</definedName>
    <definedName name="BS_Cap_Contr_MI_LE02">#REF!</definedName>
    <definedName name="BS_Cap_Contr_MI_Q03">#REF!</definedName>
    <definedName name="BS_Cap_Exp">#REF!</definedName>
    <definedName name="BS_Cap_Exp_01">#REF!</definedName>
    <definedName name="BS_Cap_Exp_LE02">#REF!</definedName>
    <definedName name="BS_Cap_Exp_Q03">#REF!</definedName>
    <definedName name="BS_Cash_Depos_Sec">#REF!</definedName>
    <definedName name="BS_Cash_Depos_Sec_01">#REF!</definedName>
    <definedName name="BS_Cash_Depos_Sec_LE02">#REF!</definedName>
    <definedName name="BS_Cash_Depos_Sec_Q03">#REF!</definedName>
    <definedName name="BS_Curr_Assets">#REF!</definedName>
    <definedName name="BS_Curr_Assets_01">#REF!</definedName>
    <definedName name="BS_Curr_Assets_LE02">#REF!</definedName>
    <definedName name="BS_Curr_Assets_Q03">#REF!</definedName>
    <definedName name="BS_Curr_Liab">#REF!</definedName>
    <definedName name="BS_Curr_Liab_01">#REF!</definedName>
    <definedName name="BS_Curr_Liab_LE02">#REF!</definedName>
    <definedName name="BS_Curr_Liab_Q03">#REF!</definedName>
    <definedName name="BS_Debt">#REF!</definedName>
    <definedName name="BS_Debt_01">#REF!</definedName>
    <definedName name="BS_Debt_LE02">#REF!</definedName>
    <definedName name="BS_Debt_Q03">#REF!</definedName>
    <definedName name="BS_Def_Tax">#REF!</definedName>
    <definedName name="BS_Def_Tax_01">#REF!</definedName>
    <definedName name="BS_Def_Tax_LE02">#REF!</definedName>
    <definedName name="BS_Def_Tax_Q03">#REF!</definedName>
    <definedName name="BS_Depr_Additions">#REF!</definedName>
    <definedName name="BS_Depr_Additions_01">#REF!</definedName>
    <definedName name="BS_Depr_Additions_LE02">#REF!</definedName>
    <definedName name="BS_Depr_Additions_Q03">#REF!</definedName>
    <definedName name="BS_Depr_Sales_IG_Transf">#REF!</definedName>
    <definedName name="BS_Depr_Sales_IG_Transf_01">#REF!</definedName>
    <definedName name="BS_Depr_Sales_IG_Transf_LE02">#REF!</definedName>
    <definedName name="BS_Depr_Sales_IG_Transf_Q03">#REF!</definedName>
    <definedName name="BS_Div_Paid_Min_Int">#REF!</definedName>
    <definedName name="BS_Div_Paid_Min_Int_01">#REF!</definedName>
    <definedName name="BS_Div_Paid_Min_Int_LE02">#REF!</definedName>
    <definedName name="BS_Div_Paid_Min_Int_Q03">#REF!</definedName>
    <definedName name="BS_Div_Paid_Or_Rec">#REF!</definedName>
    <definedName name="BS_Div_Paid_Or_Rec_01">#REF!</definedName>
    <definedName name="BS_Div_Paid_Or_Rec_LE02">#REF!</definedName>
    <definedName name="BS_Div_Paid_Or_Rec_Q03">#REF!</definedName>
    <definedName name="BS_Equity">#REF!</definedName>
    <definedName name="BS_Equity_01">#REF!</definedName>
    <definedName name="BS_Equity_LE02">#REF!</definedName>
    <definedName name="BS_Equity_Q03">#REF!</definedName>
    <definedName name="BS_Fixed_Assets">#REF!</definedName>
    <definedName name="BS_Fixed_Assets_01">#REF!</definedName>
    <definedName name="BS_Fixed_Assets_LE02">#REF!</definedName>
    <definedName name="BS_Fixed_Assets_Q03">#REF!</definedName>
    <definedName name="BS_Gp_Min_Int">#REF!</definedName>
    <definedName name="BS_Gp_Min_Int_01">#REF!</definedName>
    <definedName name="BS_Gp_Min_Int_LE02">#REF!</definedName>
    <definedName name="BS_Gp_Min_Int_Q03">#REF!</definedName>
    <definedName name="BS_IG_Cap_Net">#REF!</definedName>
    <definedName name="BS_IG_Cap_Net_01">#REF!</definedName>
    <definedName name="BS_IG_Cap_Net_LE02">#REF!</definedName>
    <definedName name="BS_IG_Cap_Net_Q03">#REF!</definedName>
    <definedName name="BS_Intang_Ass_Capex">#REF!</definedName>
    <definedName name="BS_Intang_Ass_Capex_01">#REF!</definedName>
    <definedName name="BS_Intang_Ass_Capex_LE02">#REF!</definedName>
    <definedName name="BS_Intang_Ass_Capex_Q03">#REF!</definedName>
    <definedName name="BS_Intang_Ass_Clos_Bal">#REF!</definedName>
    <definedName name="BS_Intang_Ass_Clos_Bal_01">#REF!</definedName>
    <definedName name="BS_Intang_Ass_Clos_Bal_LE02">#REF!</definedName>
    <definedName name="BS_Intang_Ass_Clos_Bal_Q03">#REF!</definedName>
    <definedName name="BS_Intang_Ass_Depr_Adds">#REF!</definedName>
    <definedName name="BS_Intang_Ass_Depr_Adds_01">#REF!</definedName>
    <definedName name="BS_Intang_Ass_Depr_Adds_LE02">#REF!</definedName>
    <definedName name="BS_Intang_Ass_Depr_Adds_Q03">#REF!</definedName>
    <definedName name="BS_Intang_Ass_Depr_Clos_Bal">#REF!</definedName>
    <definedName name="BS_Intang_Ass_Depr_Clos_Bal_01">#REF!</definedName>
    <definedName name="BS_Intang_Ass_Depr_Clos_Bal_LE02">#REF!</definedName>
    <definedName name="BS_Intang_Ass_Depr_Clos_Bal_Q03">#REF!</definedName>
    <definedName name="BS_Intang_Ass_Depr_Open_Bal">#REF!</definedName>
    <definedName name="BS_Intang_Ass_Depr_Open_Bal_01">#REF!</definedName>
    <definedName name="BS_Intang_Ass_Depr_Open_Bal_LE02">#REF!</definedName>
    <definedName name="BS_Intang_Ass_Depr_Open_Bal_Q03">#REF!</definedName>
    <definedName name="BS_Intang_Ass_Depr_Sales">#REF!</definedName>
    <definedName name="BS_Intang_Ass_Depr_Sales_01">#REF!</definedName>
    <definedName name="BS_Intang_Ass_Depr_Sales_LE02">#REF!</definedName>
    <definedName name="BS_Intang_Ass_Depr_Sales_Q03">#REF!</definedName>
    <definedName name="BS_Intang_Ass_Open_Bal">#REF!</definedName>
    <definedName name="BS_Intang_Ass_Open_Bal_01">#REF!</definedName>
    <definedName name="BS_Intang_Ass_Open_Bal_LE02">#REF!</definedName>
    <definedName name="BS_Intang_Ass_Open_Bal_Q03">#REF!</definedName>
    <definedName name="BS_Intang_Ass_Sales">#REF!</definedName>
    <definedName name="BS_Intang_Ass_Sales_01">#REF!</definedName>
    <definedName name="BS_Intang_Ass_Sales_LE02">#REF!</definedName>
    <definedName name="BS_Intang_Ass_Sales_Q03">#REF!</definedName>
    <definedName name="BS_Intang_Assets">#REF!</definedName>
    <definedName name="BS_Intang_Assets_01">#REF!</definedName>
    <definedName name="BS_Intang_Assets_LE02">#REF!</definedName>
    <definedName name="BS_Intang_Assets_Q03">#REF!</definedName>
    <definedName name="BS_Inv_Assoc_Co_Div">#REF!</definedName>
    <definedName name="BS_Inv_Assoc_Co_Div_01">#REF!</definedName>
    <definedName name="BS_Inv_Assoc_Co_Div_LE02">#REF!</definedName>
    <definedName name="BS_Inv_Assoc_Co_Div_Q03">#REF!</definedName>
    <definedName name="BS_Inv_Assoc_Co_Earn">#REF!</definedName>
    <definedName name="BS_Inv_Assoc_Co_Earn_01">#REF!</definedName>
    <definedName name="BS_Inv_Assoc_Co_Earn_LE02">#REF!</definedName>
    <definedName name="BS_Inv_Assoc_Co_Earn_Q03">#REF!</definedName>
    <definedName name="BS_Inv_Assoc_Co_Eq">#REF!</definedName>
    <definedName name="BS_Inv_Assoc_Co_Eq_01">#REF!</definedName>
    <definedName name="BS_Inv_Assoc_Co_Eq_LE02">#REF!</definedName>
    <definedName name="BS_Inv_Assoc_Co_Eq_Q03">#REF!</definedName>
    <definedName name="BS_Inv_Oth">#REF!</definedName>
    <definedName name="BS_Inv_Oth_01">#REF!</definedName>
    <definedName name="BS_Inv_Oth_LE02">#REF!</definedName>
    <definedName name="BS_Inv_Oth_Q03">#REF!</definedName>
    <definedName name="BS_Inventories">#REF!</definedName>
    <definedName name="BS_Inventories_01">#REF!</definedName>
    <definedName name="BS_Inventories_LE02">#REF!</definedName>
    <definedName name="BS_Inventories_Q03">#REF!</definedName>
    <definedName name="BS_Invest_Assoc_Co">#REF!</definedName>
    <definedName name="BS_Invest_Assoc_Co_01">#REF!</definedName>
    <definedName name="BS_Invest_Assoc_Co_LE02">#REF!</definedName>
    <definedName name="BS_Invest_Assoc_Co_OB">#REF!</definedName>
    <definedName name="BS_Invest_Assoc_Co_OB_01">#REF!</definedName>
    <definedName name="BS_Invest_Assoc_Co_OB_LE02">#REF!</definedName>
    <definedName name="BS_Invest_Assoc_Co_OB_Q03">#REF!</definedName>
    <definedName name="BS_Invest_Assoc_Co_Q03">#REF!</definedName>
    <definedName name="BS_Investments">#REF!</definedName>
    <definedName name="BS_Investments_01">#REF!</definedName>
    <definedName name="BS_Investments_LE02">#REF!</definedName>
    <definedName name="BS_Investments_Q03">#REF!</definedName>
    <definedName name="BS_Loans_Tp_Assoc_Co">#REF!</definedName>
    <definedName name="BS_Loans_Tp_Assoc_Co_01">#REF!</definedName>
    <definedName name="BS_Loans_Tp_Assoc_Co_LE02">#REF!</definedName>
    <definedName name="BS_Loans_Tp_Assoc_Co_Q03">#REF!</definedName>
    <definedName name="BS_LT_Debt">#REF!</definedName>
    <definedName name="BS_LT_Debt_01">#REF!</definedName>
    <definedName name="BS_LT_Debt_3rd_Party">#REF!</definedName>
    <definedName name="BS_LT_Debt_3rd_Party_01">#REF!</definedName>
    <definedName name="BS_LT_Debt_3rd_Party_LE02">#REF!</definedName>
    <definedName name="BS_LT_Debt_3rd_Party_Q03">#REF!</definedName>
    <definedName name="BS_LT_Debt_LE02">#REF!</definedName>
    <definedName name="BS_LT_Debt_Q03">#REF!</definedName>
    <definedName name="BS_LT_Dec_Rest_Costs">#REF!</definedName>
    <definedName name="BS_LT_Dec_Rest_Costs_01">#REF!</definedName>
    <definedName name="BS_LT_Dec_Rest_Costs_LE02">#REF!</definedName>
    <definedName name="BS_LT_Dec_Rest_Costs_Q03">#REF!</definedName>
    <definedName name="BS_MI_CCTD_CB">#REF!</definedName>
    <definedName name="BS_MI_CCTD_CB_01">#REF!</definedName>
    <definedName name="BS_MI_CCTD_CB_LE02">#REF!</definedName>
    <definedName name="BS_MI_CCTD_CB_Q03">#REF!</definedName>
    <definedName name="BS_Min_Int_Ret_Earn">#REF!</definedName>
    <definedName name="BS_Min_Int_Ret_Earn_01">#REF!</definedName>
    <definedName name="BS_Min_Int_Ret_Earn_LE02">#REF!</definedName>
    <definedName name="BS_Min_Int_Ret_Earn_Q03">#REF!</definedName>
    <definedName name="BS_Min_Int_Ret_Earnings">#REF!</definedName>
    <definedName name="BS_Min_Int_Ret_Earnings_01">#REF!</definedName>
    <definedName name="BS_Min_Int_Ret_Earnings_LE02">#REF!</definedName>
    <definedName name="BS_Min_Int_Ret_Earnings_Q03">#REF!</definedName>
    <definedName name="BS_Net_Income">#REF!</definedName>
    <definedName name="BS_Net_Income_01">#REF!</definedName>
    <definedName name="BS_Net_Income_LE02">#REF!</definedName>
    <definedName name="BS_Net_Income_Q03">#REF!</definedName>
    <definedName name="BS_Norm_Debt">#REF!</definedName>
    <definedName name="BS_Norm_Debt_01">#REF!</definedName>
    <definedName name="BS_Norm_Debt_LE02">#REF!</definedName>
    <definedName name="BS_Norm_Debt_Q03">#REF!</definedName>
    <definedName name="BS_Norm_Fin_Payable">#REF!</definedName>
    <definedName name="BS_Norm_Fin_Payable_01">#REF!</definedName>
    <definedName name="BS_Norm_Fin_Payable_LE02">#REF!</definedName>
    <definedName name="BS_Norm_Fin_Payable_Q03">#REF!</definedName>
    <definedName name="BS_Norm_Fin_Rec">#REF!</definedName>
    <definedName name="BS_Norm_Fin_Rec_01">#REF!</definedName>
    <definedName name="BS_Norm_Fin_Rec_LE02">#REF!</definedName>
    <definedName name="BS_Norm_Fin_Rec_Q03">#REF!</definedName>
    <definedName name="BS_Oth_Comp_Income">#REF!</definedName>
    <definedName name="BS_Oth_Comp_Income_01">#REF!</definedName>
    <definedName name="BS_Oth_Comp_Income_LE02">#REF!</definedName>
    <definedName name="BS_Oth_Comp_Income_Q03">#REF!</definedName>
    <definedName name="BS_Oth_LT_Assets">#REF!</definedName>
    <definedName name="BS_Oth_LT_Assets_01">#REF!</definedName>
    <definedName name="BS_Oth_LT_Assets_LE02">#REF!</definedName>
    <definedName name="BS_Oth_LT_Assets_Q03">#REF!</definedName>
    <definedName name="BS_Oth_LT_Liab">#REF!</definedName>
    <definedName name="BS_Oth_LT_Liab_01">#REF!</definedName>
    <definedName name="BS_Oth_LT_Liab_LE02">#REF!</definedName>
    <definedName name="BS_Oth_LT_Liab_Q03">#REF!</definedName>
    <definedName name="BS_Pensions">#REF!</definedName>
    <definedName name="BS_Pensions_01">#REF!</definedName>
    <definedName name="BS_Pensions_LE02">#REF!</definedName>
    <definedName name="BS_Pensions_Q03">#REF!</definedName>
    <definedName name="BS_PPE_Accum_Depr_CB">#REF!</definedName>
    <definedName name="BS_PPE_Accum_Depr_CB_01">#REF!</definedName>
    <definedName name="BS_PPE_Accum_Depr_CB_LE02">#REF!</definedName>
    <definedName name="BS_PPE_Accum_Depr_CB_Q03">#REF!</definedName>
    <definedName name="BS_PPE_Accum_Depr_OB">#REF!</definedName>
    <definedName name="BS_PPE_Accum_Depr_OB_01">#REF!</definedName>
    <definedName name="BS_PPE_Accum_Depr_OB_LE02">#REF!</definedName>
    <definedName name="BS_PPE_Accum_Depr_OB_Q03">#REF!</definedName>
    <definedName name="BS_PPE_Closing_Bal">#REF!</definedName>
    <definedName name="BS_PPE_Closing_Bal_01">#REF!</definedName>
    <definedName name="BS_PPE_Closing_Bal_LE02">#REF!</definedName>
    <definedName name="BS_PPE_Closing_Bal_Q03">#REF!</definedName>
    <definedName name="BS_PPE_Opening_Bal">#REF!</definedName>
    <definedName name="BS_PPE_Opening_Bal_01">#REF!</definedName>
    <definedName name="BS_PPE_Opening_Bal_LE02">#REF!</definedName>
    <definedName name="BS_PPE_Opening_Bal_Q03">#REF!</definedName>
    <definedName name="BS_Provisions">#REF!</definedName>
    <definedName name="BS_Provisions_01">#REF!</definedName>
    <definedName name="BS_Provisions_LE02">#REF!</definedName>
    <definedName name="BS_Provisions_Q03">#REF!</definedName>
    <definedName name="BS_Quasi_Eq_Debt">#REF!</definedName>
    <definedName name="BS_Quasi_Eq_Debt_01">#REF!</definedName>
    <definedName name="BS_Quasi_Eq_Debt_LE02">#REF!</definedName>
    <definedName name="BS_Quasi_Eq_Debt_Q03">#REF!</definedName>
    <definedName name="BS_Quasi_Eq_Payable">#REF!</definedName>
    <definedName name="BS_Quasi_Eq_Payable_01">#REF!</definedName>
    <definedName name="BS_Quasi_Eq_Payable_LE02">#REF!</definedName>
    <definedName name="BS_Quasi_Eq_Payable_Q03">#REF!</definedName>
    <definedName name="BS_Quasi_Eq_Rec">#REF!</definedName>
    <definedName name="BS_Quasi_Eq_Rec_01">#REF!</definedName>
    <definedName name="BS_Quasi_Eq_Rec_LE02">#REF!</definedName>
    <definedName name="BS_Quasi_Eq_Rec_Q03">#REF!</definedName>
    <definedName name="BS_Ret_Earn_Transf">#REF!</definedName>
    <definedName name="BS_Ret_Earn_Transf_01">#REF!</definedName>
    <definedName name="BS_Ret_Earn_Transf_LE02">#REF!</definedName>
    <definedName name="BS_Ret_Earn_Transf_Q03">#REF!</definedName>
    <definedName name="BS_Ret_Earnings">#REF!</definedName>
    <definedName name="BS_Ret_Earnings_01">#REF!</definedName>
    <definedName name="BS_Ret_Earnings_CB">#REF!</definedName>
    <definedName name="BS_Ret_Earnings_CB_01">#REF!</definedName>
    <definedName name="BS_Ret_Earnings_CB_LE02">#REF!</definedName>
    <definedName name="BS_Ret_Earnings_CB_Q03">#REF!</definedName>
    <definedName name="BS_Ret_Earnings_LE02">#REF!</definedName>
    <definedName name="BS_Ret_Earnings_OB">#REF!</definedName>
    <definedName name="BS_Ret_Earnings_OB_01">#REF!</definedName>
    <definedName name="BS_Ret_Earnings_OB_LE02">#REF!</definedName>
    <definedName name="BS_Ret_Earnings_OB_Q03">#REF!</definedName>
    <definedName name="BS_Ret_Earnings_Q03">#REF!</definedName>
    <definedName name="BS_Sales_IG_Transf">#REF!</definedName>
    <definedName name="BS_Sales_IG_Transf_01">#REF!</definedName>
    <definedName name="BS_Sales_IG_Transf_LE02">#REF!</definedName>
    <definedName name="BS_Sales_IG_Transf_Q03">#REF!</definedName>
    <definedName name="BS_Tang_Fixed_Assets">#REF!</definedName>
    <definedName name="BS_Tang_Fixed_Assets_01">#REF!</definedName>
    <definedName name="BS_Tang_Fixed_Assets_LE02">#REF!</definedName>
    <definedName name="BS_Tang_Fixed_Assets_Q03">#REF!</definedName>
    <definedName name="BS_Tax_Payable">#REF!</definedName>
    <definedName name="BS_Tax_Payable_01">#REF!</definedName>
    <definedName name="BS_Tax_Payable_LE02">#REF!</definedName>
    <definedName name="BS_Tax_Payable_Q03">#REF!</definedName>
    <definedName name="BS_Tot_Assets">#REF!</definedName>
    <definedName name="BS_Tot_Assets_01">#REF!</definedName>
    <definedName name="BS_Tot_Assets_LE02">#REF!</definedName>
    <definedName name="BS_Tot_Assets_Q03">#REF!</definedName>
    <definedName name="BS_Tot_Cap_Emp">#REF!</definedName>
    <definedName name="BS_Tot_Cap_Emp_01">#REF!</definedName>
    <definedName name="BS_Tot_Cap_Emp_LE02">#REF!</definedName>
    <definedName name="BS_Tot_Cap_Emp_Q03">#REF!</definedName>
    <definedName name="BTN_INPC">#REF!</definedName>
    <definedName name="bv" hidden="1">#REF!</definedName>
    <definedName name="bvmnvnmmn" hidden="1">#REF!</definedName>
    <definedName name="bvzvcxb" hidden="1">#REF!</definedName>
    <definedName name="Ç">#REF!</definedName>
    <definedName name="C.Fixos_PTA">#REF!</definedName>
    <definedName name="C.Variáveis_PET_PTA">#REF!</definedName>
    <definedName name="C_">#REF!</definedName>
    <definedName name="C_G_LAT">#N/A</definedName>
    <definedName name="C_G_LON">#N/A</definedName>
    <definedName name="C_M_LAT">#N/A</definedName>
    <definedName name="C_M_LON">#N/A</definedName>
    <definedName name="C_S_LAT">#N/A</definedName>
    <definedName name="C_S_LON">#N/A</definedName>
    <definedName name="CalcMédia">#REF!</definedName>
    <definedName name="CálcMédia">#REF!</definedName>
    <definedName name="CanplanCost">#REF!</definedName>
    <definedName name="Canplancost1">#REF!</definedName>
    <definedName name="CanPlanDepr">#REF!</definedName>
    <definedName name="CanPlanSales">#REF!</definedName>
    <definedName name="CAO_T2">#REF!</definedName>
    <definedName name="CAO_T3">#REF!</definedName>
    <definedName name="capacity_share">#REF!</definedName>
    <definedName name="CARLA" hidden="1">#REF!</definedName>
    <definedName name="Cases">#REF!</definedName>
    <definedName name="caso">#REF!</definedName>
    <definedName name="cbnm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cbnmghmk" hidden="1">{"'Índice'!$A$1:$K$49"}</definedName>
    <definedName name="CBV" hidden="1">{#N/A,#N/A,FALSE,"Plan1";#N/A,#N/A,FALSE,"Plan2"}</definedName>
    <definedName name="cc">recuperação #REF!</definedName>
    <definedName name="CCC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ççç" hidden="1">{#N/A,#N/A,FALSE,"Plan1";#N/A,#N/A,FALSE,"Plan2"}</definedName>
    <definedName name="cccc" hidden="1">{#N/A,#N/A,FALSE,"Plan1";#N/A,#N/A,FALSE,"Plan2"}</definedName>
    <definedName name="ççççççç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cccccccc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cccccccccccccc" hidden="1">#REF!</definedName>
    <definedName name="cchart1" hidden="1">#REF!</definedName>
    <definedName name="cchart10" hidden="1">#REF!</definedName>
    <definedName name="cchart11" hidden="1">#REF!</definedName>
    <definedName name="cchart12" hidden="1">#REF!</definedName>
    <definedName name="cchart13" hidden="1">#REF!</definedName>
    <definedName name="cchart14" hidden="1">#REF!</definedName>
    <definedName name="cchart15" hidden="1">#REF!</definedName>
    <definedName name="cchart16" hidden="1">#REF!</definedName>
    <definedName name="cchart17" hidden="1">#REF!</definedName>
    <definedName name="cchart18" hidden="1">#REF!</definedName>
    <definedName name="cchart19" hidden="1">#REF!</definedName>
    <definedName name="cchart2" hidden="1">#REF!</definedName>
    <definedName name="cchart20" hidden="1">#REF!</definedName>
    <definedName name="cchart21" hidden="1">#REF!</definedName>
    <definedName name="cchart22" hidden="1">#REF!</definedName>
    <definedName name="cchart23" hidden="1">#REF!</definedName>
    <definedName name="cchart24" hidden="1">#REF!</definedName>
    <definedName name="cchart25" hidden="1">#REF!</definedName>
    <definedName name="cchart26" hidden="1">#REF!</definedName>
    <definedName name="cchart27" hidden="1">#REF!</definedName>
    <definedName name="cchart28" hidden="1">#REF!</definedName>
    <definedName name="cchart29" hidden="1">#REF!</definedName>
    <definedName name="cchart3" hidden="1">#REF!</definedName>
    <definedName name="cchart31" hidden="1">#REF!</definedName>
    <definedName name="cchart32" hidden="1">#REF!</definedName>
    <definedName name="cchart4" hidden="1">#REF!</definedName>
    <definedName name="cchart5" hidden="1">#REF!</definedName>
    <definedName name="cchart6" hidden="1">#REF!</definedName>
    <definedName name="cchart7" hidden="1">#REF!</definedName>
    <definedName name="cchart8" hidden="1">#REF!</definedName>
    <definedName name="cchart9" hidden="1">#REF!</definedName>
    <definedName name="cd">{0;0;0;0;1;#N/A;0.5;0.5;0.75;0.75;2;TRUE;TRUE;FALSE;FALSE;FALSE;#N/A;1;56;#N/A;#N/A;"&amp;L&amp;7 RAMIBD05\GROUPS\EMG\DESOUSA\BRAZIL\MACHADIB\MODEL\MODEL_20.XLS -- &amp;D, &amp;T -- Page 8 of 9
Machadinho Project
&amp;R&amp;""Arial,Italic""Confidential";"&amp;L&amp;F&amp;A&amp;RPage 8"}</definedName>
    <definedName name="CD7190y7192">#REF!</definedName>
    <definedName name="CDDistrib.L5Pta.">#REF!</definedName>
    <definedName name="cde">#N/A</definedName>
    <definedName name="CEL">#REF!</definedName>
    <definedName name="cel_aaorcam">#REF!</definedName>
    <definedName name="cel_Barras">#REF!</definedName>
    <definedName name="cel_MoedaSelecao">#REF!</definedName>
    <definedName name="cel_MoedaVersao">#REF!</definedName>
    <definedName name="cel_nBarras">#REF!</definedName>
    <definedName name="cel_nDRE">#REF!</definedName>
    <definedName name="cel_nmorcam">#REF!</definedName>
    <definedName name="cel_nSheets">#REF!</definedName>
    <definedName name="cel_PlanDRE">#REF!</definedName>
    <definedName name="cel_PrimoAno">#REF!</definedName>
    <definedName name="CELULA">#REF!</definedName>
    <definedName name="CEN">#REF!</definedName>
    <definedName name="cenario">#REF!</definedName>
    <definedName name="Cenários">#REF!</definedName>
    <definedName name="CENTROS_6">"'2006'.$#REF!$#REF!"</definedName>
    <definedName name="CF">#N/A</definedName>
    <definedName name="CF_Acc_Payable">#REF!</definedName>
    <definedName name="CF_Acc_Payable_LE02">#REF!</definedName>
    <definedName name="CF_Acc_Payable_Q03">#REF!</definedName>
    <definedName name="CF_Acc_Rec">#REF!</definedName>
    <definedName name="CF_Acc_Rec_LE02">#REF!</definedName>
    <definedName name="CF_Acc_Rec_Q03">#REF!</definedName>
    <definedName name="CF_Cap_Exp">#REF!</definedName>
    <definedName name="CF_Cap_Exp_LE02">#REF!</definedName>
    <definedName name="CF_Cap_Exp_Q03">#REF!</definedName>
    <definedName name="CF_Cash_Flow_In_Fin_Act">#REF!</definedName>
    <definedName name="CF_Cash_Flow_In_Fin_Act_LE02">#REF!</definedName>
    <definedName name="CF_Cash_Flow_In_Fin_Act_Q03">#REF!</definedName>
    <definedName name="CF_Cash_Flow_Inv_Act">#REF!</definedName>
    <definedName name="CF_Cash_Flow_Inv_Act_LE02">#REF!</definedName>
    <definedName name="CF_Cash_Flow_Inv_Act_Q03">#REF!</definedName>
    <definedName name="CF_Cash_From_Ops">#REF!</definedName>
    <definedName name="CF_Cash_From_Ops_LE02">#REF!</definedName>
    <definedName name="CF_Cash_From_Ops_Q03">#REF!</definedName>
    <definedName name="CF_Cash_Surplus">#REF!</definedName>
    <definedName name="CF_Cash_Surplus_LE02">#REF!</definedName>
    <definedName name="CF_Cash_Surplus_Q03">#REF!</definedName>
    <definedName name="cf_cs_asahi">#REF!</definedName>
    <definedName name="cf_cs_existente">#REF!</definedName>
    <definedName name="cf_cs_uhde">#REF!</definedName>
    <definedName name="CF_Div_Paid">#REF!</definedName>
    <definedName name="CF_Div_Paid_LE02">#REF!</definedName>
    <definedName name="CF_Div_Paid_Parent_Co">#REF!</definedName>
    <definedName name="CF_Div_Paid_Parent_Co_LE02">#REF!</definedName>
    <definedName name="CF_Div_Paid_Parent_Co_Q03">#REF!</definedName>
    <definedName name="CF_Div_Paid_Q03">#REF!</definedName>
    <definedName name="CF_Div_Paid_To_MI">#REF!</definedName>
    <definedName name="CF_Div_Paid_To_MI_LE02">#REF!</definedName>
    <definedName name="CF_Div_Paid_To_MI_Q03">#REF!</definedName>
    <definedName name="CF_Divs_Earn_Assoc_Coms">#REF!</definedName>
    <definedName name="CF_Divs_Earn_Assoc_Coms_LE02">#REF!</definedName>
    <definedName name="CF_Divs_Earn_Assoc_Coms_Q03">#REF!</definedName>
    <definedName name="CF_GP_Net_Inc_Aft_Tax">#REF!</definedName>
    <definedName name="CF_GP_Net_Inc_Aft_Tax_LE02">#REF!</definedName>
    <definedName name="CF_GP_Net_Inc_Aft_Tax_Q03">#REF!</definedName>
    <definedName name="CF_IG_Norm_Debt">#REF!</definedName>
    <definedName name="CF_IG_Norm_Debt_LE02">#REF!</definedName>
    <definedName name="CF_IG_Norm_Debt_Q03">#REF!</definedName>
    <definedName name="CF_Incr_Or_Decr_In_Cash">#REF!</definedName>
    <definedName name="CF_Incr_Or_Decr_In_Cash_LE02">#REF!</definedName>
    <definedName name="CF_Incr_Or_Decr_In_Cash_Q03">#REF!</definedName>
    <definedName name="CF_Inventories">#REF!</definedName>
    <definedName name="CF_Inventories_LE02">#REF!</definedName>
    <definedName name="CF_Inventories_Q03">#REF!</definedName>
    <definedName name="CF_LT_Debt">#REF!</definedName>
    <definedName name="CF_LT_Debt_3rd_Party">#REF!</definedName>
    <definedName name="CF_LT_Debt_3rd_Party_LE02">#REF!</definedName>
    <definedName name="CF_LT_Debt_3rd_Party_Q03">#REF!</definedName>
    <definedName name="CF_LT_Debt_LE02">#REF!</definedName>
    <definedName name="CF_LT_Debt_Q03">#REF!</definedName>
    <definedName name="CF_Min_Int_Cap">#REF!</definedName>
    <definedName name="CF_Min_Int_Cap_LE02">#REF!</definedName>
    <definedName name="CF_Min_Int_Cap_Q03">#REF!</definedName>
    <definedName name="CF_Move_In_Parents_Cap">#REF!</definedName>
    <definedName name="CF_Move_In_Parents_Cap_LE02">#REF!</definedName>
    <definedName name="CF_Move_In_Parents_Cap_Q03">#REF!</definedName>
    <definedName name="CF_Move_In_Work_Cap">#REF!</definedName>
    <definedName name="CF_Move_In_Work_Cap_LE02">#REF!</definedName>
    <definedName name="CF_Move_In_Work_Cap_Q03">#REF!</definedName>
    <definedName name="CF_Move_Loan_Bal">#REF!</definedName>
    <definedName name="CF_Move_Loan_Bal_LE02">#REF!</definedName>
    <definedName name="CF_Move_Loan_Bal_Q03">#REF!</definedName>
    <definedName name="CF_Net_Div_Paid_Or_Rec">#REF!</definedName>
    <definedName name="CF_Net_Div_Paid_Or_Rec_LE02">#REF!</definedName>
    <definedName name="CF_Net_Div_Paid_Or_Rec_Q03">#REF!</definedName>
    <definedName name="CF_Net_Inv">#REF!</definedName>
    <definedName name="CF_Net_Inv_LE02">#REF!</definedName>
    <definedName name="CF_Net_Inv_Q03">#REF!</definedName>
    <definedName name="CF_Non_Cash_Adj">#REF!</definedName>
    <definedName name="CF_Non_Cash_Adj_Inv">#REF!</definedName>
    <definedName name="CF_Non_Cash_Adj_Inv_LE02">#REF!</definedName>
    <definedName name="CF_Non_Cash_Adj_Inv_Q03">#REF!</definedName>
    <definedName name="CF_Non_Cash_Adj_LE02">#REF!</definedName>
    <definedName name="CF_Non_Cash_Adj_Q03">#REF!</definedName>
    <definedName name="CF_Non_Cash_Adjust">#REF!</definedName>
    <definedName name="CF_Non_Cash_Adjust_LE02">#REF!</definedName>
    <definedName name="CF_Non_Cash_Adjust_Q03">#REF!</definedName>
    <definedName name="CF_Oth_Cash">#REF!</definedName>
    <definedName name="CF_Oth_Cash_Incl_NCA">#REF!</definedName>
    <definedName name="CF_Oth_Cash_Incl_NCA_LE02">#REF!</definedName>
    <definedName name="CF_Oth_Cash_Incl_NCA_Q03">#REF!</definedName>
    <definedName name="CF_Oth_Cash_LE02">#REF!</definedName>
    <definedName name="CF_Oth_Cash_Q03">#REF!</definedName>
    <definedName name="CF_Provisions">#REF!</definedName>
    <definedName name="CF_Provisions_LE02">#REF!</definedName>
    <definedName name="CF_Provisions_Q03">#REF!</definedName>
    <definedName name="CF_Quasi_Equity">#REF!</definedName>
    <definedName name="CF_Quasi_Equity_LE02">#REF!</definedName>
    <definedName name="CF_Quasi_Equity_Q03">#REF!</definedName>
    <definedName name="CF_Sales_FA">#REF!</definedName>
    <definedName name="CF_Sales_FA_Inc_NCA">#REF!</definedName>
    <definedName name="CF_Sales_FA_Inc_NCA_LE02">#REF!</definedName>
    <definedName name="CF_Sales_FA_Inc_NCA_Q03">#REF!</definedName>
    <definedName name="CF_Sales_FA_LE02">#REF!</definedName>
    <definedName name="CF_Sales_FA_Q03">#REF!</definedName>
    <definedName name="CF_Short_Term_Debt">#REF!</definedName>
    <definedName name="CF_Short_Term_Debt_LE02">#REF!</definedName>
    <definedName name="CF_Short_Term_Debt_Q03">#REF!</definedName>
    <definedName name="CF_Tax_Payable">#REF!</definedName>
    <definedName name="CF_Tax_Payable_LE02">#REF!</definedName>
    <definedName name="CF_Tax_Payable_Q03">#REF!</definedName>
    <definedName name="CF_Tot_Depr_Depl_Amort">#REF!</definedName>
    <definedName name="CF_Tot_Depr_Depl_Amort_LE02">#REF!</definedName>
    <definedName name="CF_Tot_Depr_Depl_Amort_Q03">#REF!</definedName>
    <definedName name="cfd">#REF!</definedName>
    <definedName name="CFTOT_">#REF!</definedName>
    <definedName name="CFTOT_A">#REF!</definedName>
    <definedName name="CG_DE_PARA_PASSIVO">#REF!</definedName>
    <definedName name="cghm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cghmghjmkgh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CHAV">#REF!</definedName>
    <definedName name="Chave_Concatenar">#REF!</definedName>
    <definedName name="chaves">#REF!</definedName>
    <definedName name="check_BEI1">#REF!</definedName>
    <definedName name="check_BEI2">#REF!</definedName>
    <definedName name="check_global">#REF!</definedName>
    <definedName name="check_LT">#REF!</definedName>
    <definedName name="chmgbnmk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cl2disp_cl2elet">#REF!</definedName>
    <definedName name="CLAS_ECO">#N/A</definedName>
    <definedName name="CLAS_LOC">#N/A</definedName>
    <definedName name="cloro_monsanto">#REF!</definedName>
    <definedName name="cmai29">#REF!</definedName>
    <definedName name="CMI_LS_ANALITICO">#REF!</definedName>
    <definedName name="cnmg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cnmghm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COD_DIST">#N/A</definedName>
    <definedName name="COD_ME_R">#N/A</definedName>
    <definedName name="COD_MI_R">#N/A</definedName>
    <definedName name="COD_MUNI">#N/A</definedName>
    <definedName name="Cod_produto">#REF!</definedName>
    <definedName name="COD_UF">#N/A</definedName>
    <definedName name="Codigo_Datas_Financ">#REF!</definedName>
    <definedName name="Codigo_Datas_Financ_Limite">#REF!</definedName>
    <definedName name="COEFICIENTE_TECNICO_CAXIAS">#REF!</definedName>
    <definedName name="COFINS">#REF!</definedName>
    <definedName name="col_Ano">#REF!</definedName>
    <definedName name="col_Ano_Negocio">#REF!</definedName>
    <definedName name="col_RecLiquidaMI">#REF!</definedName>
    <definedName name="combinada">#REF!</definedName>
    <definedName name="Comentado_Conta_Pesquisa">#REF!</definedName>
    <definedName name="compra_terreno">#REF!</definedName>
    <definedName name="COMTK">#REF!</definedName>
    <definedName name="CONCILIAÇÃO">#REF!</definedName>
    <definedName name="conquista">#REF!</definedName>
    <definedName name="cons">#REF!</definedName>
    <definedName name="considera_ICMS_credito_PVC">#REF!</definedName>
    <definedName name="considera_venda_H2">#REF!</definedName>
    <definedName name="consol">#REF!</definedName>
    <definedName name="consol_acumulado_fim">#REF!</definedName>
    <definedName name="consol_acumulado_inicio">#REF!</definedName>
    <definedName name="CONSOL_CMI">#REF!</definedName>
    <definedName name="CONSOL_LS">#REF!</definedName>
    <definedName name="consol_mes_inicio">#REF!</definedName>
    <definedName name="consol_trimest">#REF!</definedName>
    <definedName name="consol_trimestre_anterior_fim">#REF!</definedName>
    <definedName name="consol_trimestre_anterior_inicio">#REF!</definedName>
    <definedName name="consol_trimestre_fim">#REF!</definedName>
    <definedName name="consol_trimestre_inicio">#REF!</definedName>
    <definedName name="Consolidada">#N/A</definedName>
    <definedName name="CONSOLIDADO">#REF!</definedName>
    <definedName name="consolidation1">#REF!</definedName>
    <definedName name="consolidation2">#REF!</definedName>
    <definedName name="CONSUMO_BUTADIENO_ESTIRENO_EM_TONELADAS">#REF!</definedName>
    <definedName name="cont_cs">#REF!</definedName>
    <definedName name="cont_cs_asahi">#REF!</definedName>
    <definedName name="cont_cs_uhde">#REF!</definedName>
    <definedName name="cont_dce">#REF!</definedName>
    <definedName name="Conta">#REF!</definedName>
    <definedName name="contasareceber">#REF!</definedName>
    <definedName name="Country">#REF!</definedName>
    <definedName name="CPD_CCO">recuperação #REF!</definedName>
    <definedName name="CProdConcAgMP">#REF!</definedName>
    <definedName name="CProdConcAgTrat">#REF!</definedName>
    <definedName name="CProdZnMP">#REF!</definedName>
    <definedName name="CProdZnTrat">#REF!</definedName>
    <definedName name="CREN">#REF!</definedName>
    <definedName name="_xlnm.Criteria">#REF!</definedName>
    <definedName name="Criterios_IM">"$'1998'.$#REF!$#REF!:$#REF!$#REF!"</definedName>
    <definedName name="CRITÉRIOS_IM">#REF!</definedName>
    <definedName name="CS">#REF!</definedName>
    <definedName name="cs_nova_prep">#REF!</definedName>
    <definedName name="CSeIR">#REF!</definedName>
    <definedName name="CSeIRestimado">#REF!</definedName>
    <definedName name="CSLL">#REF!</definedName>
    <definedName name="ct_cloro_uhde">#REF!</definedName>
    <definedName name="ct_energ_utilid_DCE">#REF!</definedName>
    <definedName name="ct_energia_asahi">#REF!</definedName>
    <definedName name="ct_energia_DCE_uhde">#REF!</definedName>
    <definedName name="ct_energia_uhde">#REF!</definedName>
    <definedName name="ct_eteno_uhde">#REF!</definedName>
    <definedName name="curta_1617">#REF!</definedName>
    <definedName name="CURTA1">#REF!</definedName>
    <definedName name="CUSTO_DAS_DESAPROPRIAÇÕES">#REF!</definedName>
    <definedName name="custo_desativacao">#REF!</definedName>
    <definedName name="CUSTO_FIXO_CAXIAS">#REF!</definedName>
    <definedName name="custo_fixo_cs_nova">#REF!</definedName>
    <definedName name="custo_fixo_dce_nova">#REF!</definedName>
    <definedName name="CUSTO_FIXO_TRIUNFO_E_CABO">#REF!</definedName>
    <definedName name="CUSTO_FIXO_VARIÁVEL_DESPESA">#REF!</definedName>
    <definedName name="custo_oper_01">#REF!</definedName>
    <definedName name="custo_oper_02">#REF!</definedName>
    <definedName name="custo_oper_03">#REF!</definedName>
    <definedName name="custo_oper_04">#REF!</definedName>
    <definedName name="custo_oper_05">#REF!</definedName>
    <definedName name="custo_oper_06">#REF!</definedName>
    <definedName name="custo_oper_07">#REF!</definedName>
    <definedName name="custo_oper_08">#REF!</definedName>
    <definedName name="custo_oper_09">#REF!</definedName>
    <definedName name="custo_oper_10">#REF!</definedName>
    <definedName name="custo_var_DCE_01">#REF!</definedName>
    <definedName name="custo_var_DCE_02">#REF!</definedName>
    <definedName name="custo_var_DCE_03">#REF!</definedName>
    <definedName name="custo_var_DCE_04">#REF!</definedName>
    <definedName name="custo_var_DCE_05">#REF!</definedName>
    <definedName name="custo_var_DCE_06">#REF!</definedName>
    <definedName name="custo_var_DCE_07">#REF!</definedName>
    <definedName name="custo_var_DCE_08">#REF!</definedName>
    <definedName name="custo_var_DCE_09">#REF!</definedName>
    <definedName name="custo_var_DCE_10">#REF!</definedName>
    <definedName name="custo_var_DCE_11">#REF!</definedName>
    <definedName name="CUSTO_VARIÁVEL_DE_VENDAS_FRETE">#REF!</definedName>
    <definedName name="custoprod" hidden="1">{#N/A,#N/A,FALSE,"Brazil Summary";#N/A,#N/A,FALSE,"SEA CIF Summary";#N/A,#N/A,FALSE,"USGC Contract";#N/A,#N/A,FALSE,"USGC Spot";#N/A,#N/A,FALSE,"Brazil Base Cycle ";#N/A,#N/A,FALSE,"Brazil Base Trend";#N/A,#N/A,FALSE,"Brazil Low Cycle";#N/A,#N/A,FALSE,"Brazil Low Trend";#N/A,#N/A,FALSE,"Variables"}</definedName>
    <definedName name="CustosExploraçãoParâmetros" hidden="1">#REF!</definedName>
    <definedName name="CustosExploraçãoValores" hidden="1">#REF!</definedName>
    <definedName name="CV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cv_DCE_sem_mp">#REF!</definedName>
    <definedName name="cv_existente_sem_energia">#REF!</definedName>
    <definedName name="cv_sem_energia_asahi">#REF!</definedName>
    <definedName name="cv_sem_energia_uhde">#REF!</definedName>
    <definedName name="cvcvc">#N/A</definedName>
    <definedName name="Cwvu.GREY_ALL." hidden="1">#REF!</definedName>
    <definedName name="Cwvy.GREY_ALL._dcf" hidden="1">#REF!</definedName>
    <definedName name="cxzczxcx" hidden="1">#REF!</definedName>
    <definedName name="czxcxzcz" hidden="1">#REF!</definedName>
    <definedName name="d">#REF!</definedName>
    <definedName name="dadada">#REF!</definedName>
    <definedName name="dadf">#REF!</definedName>
    <definedName name="dados_ok" hidden="1">{#N/A,#N/A,FALSE,"NET";#N/A,#N/A,FALSE,"caxi";#N/A,#N/A,FALSE,"nhai";#N/A,#N/A,FALSE,"urui";#N/A,#N/A,FALSE,"cali";#N/A,#N/A,FALSE,"joii";#N/A,#N/A,FALSE,"hol";#N/A,#N/A,FALSE,"poa";#N/A,#N/A,FALSE,"pel";#N/A,#N/A,FALSE,"cha";#N/A,#N/A,FALSE,"rgr";#N/A,#N/A,FALSE,"ere";#N/A,#N/A,FALSE,"scr";#N/A,#N/A,FALSE,"cri";#N/A,#N/A,FALSE,"bag";#N/A,#N/A,FALSE,"pfu";#N/A,#N/A,FALSE,"lit";#N/A,#N/A,FALSE,"mmd";#N/A,#N/A,FALSE,"sma";#N/A,#N/A,FALSE,"btg";#N/A,#N/A,FALSE,"far";#N/A,#N/A,FALSE,"laj";#N/A,#N/A,FALSE,"flo";#N/A,#N/A,FALSE,"076";#N/A,#N/A,FALSE,"iflo";#N/A,#N/A,FALSE,"blu"}</definedName>
    <definedName name="dados2" hidden="1">{#N/A,#N/A,FALSE,"NET";#N/A,#N/A,FALSE,"caxi";#N/A,#N/A,FALSE,"nhai";#N/A,#N/A,FALSE,"urui";#N/A,#N/A,FALSE,"cali";#N/A,#N/A,FALSE,"joii";#N/A,#N/A,FALSE,"hol";#N/A,#N/A,FALSE,"poa";#N/A,#N/A,FALSE,"pel";#N/A,#N/A,FALSE,"cha";#N/A,#N/A,FALSE,"rgr";#N/A,#N/A,FALSE,"ere";#N/A,#N/A,FALSE,"scr";#N/A,#N/A,FALSE,"cri";#N/A,#N/A,FALSE,"bag";#N/A,#N/A,FALSE,"pfu";#N/A,#N/A,FALSE,"lit";#N/A,#N/A,FALSE,"mmd";#N/A,#N/A,FALSE,"sma";#N/A,#N/A,FALSE,"btg";#N/A,#N/A,FALSE,"far";#N/A,#N/A,FALSE,"laj";#N/A,#N/A,FALSE,"flo";#N/A,#N/A,FALSE,"076";#N/A,#N/A,FALSE,"iflo";#N/A,#N/A,FALSE,"blu"}</definedName>
    <definedName name="dados3" hidden="1">{#N/A,#N/A,FALSE,"NET";#N/A,#N/A,FALSE,"caxi";#N/A,#N/A,FALSE,"nhai";#N/A,#N/A,FALSE,"urui";#N/A,#N/A,FALSE,"cali";#N/A,#N/A,FALSE,"joii";#N/A,#N/A,FALSE,"hol";#N/A,#N/A,FALSE,"poa";#N/A,#N/A,FALSE,"pel";#N/A,#N/A,FALSE,"cha";#N/A,#N/A,FALSE,"rgr";#N/A,#N/A,FALSE,"ere";#N/A,#N/A,FALSE,"scr";#N/A,#N/A,FALSE,"cri";#N/A,#N/A,FALSE,"bag";#N/A,#N/A,FALSE,"pfu";#N/A,#N/A,FALSE,"lit";#N/A,#N/A,FALSE,"mmd";#N/A,#N/A,FALSE,"sma";#N/A,#N/A,FALSE,"btg";#N/A,#N/A,FALSE,"far";#N/A,#N/A,FALSE,"laj";#N/A,#N/A,FALSE,"flo";#N/A,#N/A,FALSE,"076";#N/A,#N/A,FALSE,"iflo";#N/A,#N/A,FALSE,"blu"}</definedName>
    <definedName name="DANIEL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DANIEL2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dasdasd" hidden="1">#REF!</definedName>
    <definedName name="Data">#REF!</definedName>
    <definedName name="Data.Rec.Sist.99_semLegenda">#REF!</definedName>
    <definedName name="data_final_concessao">#REF!</definedName>
    <definedName name="data_projecao">#REF!</definedName>
    <definedName name="data_projecao_anos">#REF!</definedName>
    <definedName name="data_rel_oper">#REF!</definedName>
    <definedName name="DATA1">#REF!</definedName>
    <definedName name="DATA2">#REF!</definedName>
    <definedName name="DataCessãoExploração" hidden="1">#REF!</definedName>
    <definedName name="DATAS">#REF!</definedName>
    <definedName name="DatasRec.Sáb.98">#REF!</definedName>
    <definedName name="DatasRec.Sáb.99">#REF!</definedName>
    <definedName name="DatasRec.Sist.2000">#REF!</definedName>
    <definedName name="DatasRec.Sist.98">#REF!</definedName>
    <definedName name="DatasRec.Sist.98_semLegenda">#REF!</definedName>
    <definedName name="DatasRec.Sist.99">#REF!</definedName>
    <definedName name="DatasToTalGlobal">#REF!</definedName>
    <definedName name="DCD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dchart26" hidden="1">#REF!</definedName>
    <definedName name="dchart31" hidden="1">#REF!</definedName>
    <definedName name="dd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DDD">#N/A</definedName>
    <definedName name="dddd">#N/A</definedName>
    <definedName name="ddddd" hidden="1">{#N/A,#N/A,FALSE,"Plan1";#N/A,#N/A,FALSE,"Plan2"}</definedName>
    <definedName name="dddddd" hidden="1">{"FCB_ALL",#N/A,FALSE,"FCB";"GREY_ALL",#N/A,FALSE,"GREY"}</definedName>
    <definedName name="dddddddddd">#N/A</definedName>
    <definedName name="dde" hidden="1">#REF!</definedName>
    <definedName name="ddgfdvgdg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ddhdt">#REF!</definedName>
    <definedName name="dds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deee" hidden="1">#REF!</definedName>
    <definedName name="demais" hidden="1">{#N/A,#N/A,FALSE,"Aging Summary";#N/A,#N/A,FALSE,"Ratio Analysis";#N/A,#N/A,FALSE,"Test 120 Day Accts";#N/A,#N/A,FALSE,"Tickmarks"}</definedName>
    <definedName name="DemRes00">#REF!</definedName>
    <definedName name="DemRes01">#REF!</definedName>
    <definedName name="depr_01">#REF!</definedName>
    <definedName name="depr_02">#REF!</definedName>
    <definedName name="depr_03">#REF!</definedName>
    <definedName name="depr_04">#REF!</definedName>
    <definedName name="depr_05">#REF!</definedName>
    <definedName name="depr_06">#REF!</definedName>
    <definedName name="depr_07">#REF!</definedName>
    <definedName name="depr_08">#REF!</definedName>
    <definedName name="depr_09">#REF!</definedName>
    <definedName name="depr_10">#REF!</definedName>
    <definedName name="depreciaciones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der">#N/A</definedName>
    <definedName name="des" hidden="1">{#N/A,#N/A,FALSE,"Plan1";#N/A,#N/A,FALSE,"Plan2"}</definedName>
    <definedName name="desc" hidden="1">{#N/A,#N/A,FALSE,"Plan1";#N/A,#N/A,FALSE,"Plan2"}</definedName>
    <definedName name="DESC1">#REF!</definedName>
    <definedName name="DESCONTADO">#REF!</definedName>
    <definedName name="DESP">#REF!</definedName>
    <definedName name="Desp_Conta_Base">#REF!</definedName>
    <definedName name="Desp_Var_Oper">#REF!</definedName>
    <definedName name="DESPFIN">#N/A</definedName>
    <definedName name="DEST1">#REF!</definedName>
    <definedName name="DEST2">#REF!</definedName>
    <definedName name="DEST3">#REF!</definedName>
    <definedName name="DEST4">#REF!</definedName>
    <definedName name="DEST4A">#REF!</definedName>
    <definedName name="DEST4B">#REF!</definedName>
    <definedName name="deuda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deudasmes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DEVFATOB">#REF!</definedName>
    <definedName name="DEZ">#REF!</definedName>
    <definedName name="df">#N/A</definedName>
    <definedName name="dfasfdas" hidden="1">#REF!</definedName>
    <definedName name="dfd" hidden="1">{"FCB_ALL",#N/A,FALSE,"FCB";"GREY_ALL",#N/A,FALSE,"GREY"}</definedName>
    <definedName name="dfdas" hidden="1">{"FCB_ALL",#N/A,FALSE,"FCB";"GREY_ALL",#N/A,FALSE,"GREY"}</definedName>
    <definedName name="dfdfd" hidden="1">{"FCB_ALL",#N/A,FALSE,"FCB";"GREY_ALL",#N/A,FALSE,"GREY"}</definedName>
    <definedName name="dfdfdfd" hidden="1">{"FCB_ALL",#N/A,FALSE,"FCB"}</definedName>
    <definedName name="dfg">#N/A</definedName>
    <definedName name="dfsafdas" hidden="1">#REF!</definedName>
    <definedName name="dfsdafdasf" hidden="1">#REF!</definedName>
    <definedName name="dfsdfg" hidden="1">#REF!</definedName>
    <definedName name="dggfdg" hidden="1">{#N/A,#N/A,FALSE,"Plan1";#N/A,#N/A,FALSE,"Plan2"}</definedName>
    <definedName name="dggsf">#N/A</definedName>
    <definedName name="dgnghnyh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dgs">#N/A</definedName>
    <definedName name="DIA">#REF!</definedName>
    <definedName name="DIAS">#REF!</definedName>
    <definedName name="Dias_Ab" hidden="1">#REF!</definedName>
    <definedName name="Dias_Enc" hidden="1">#REF!</definedName>
    <definedName name="Diferido" hidden="1">{"TotalGeralDespesasPorArea",#N/A,FALSE,"VinculosAccessEfetivo"}</definedName>
    <definedName name="diss">#REF!</definedName>
    <definedName name="Divers">#REF!</definedName>
    <definedName name="DividaAcrJuros" hidden="1">#REF!</definedName>
    <definedName name="DividaAlocação" hidden="1">#REF!</definedName>
    <definedName name="DividaCom" hidden="1">#REF!</definedName>
    <definedName name="DividaCP" hidden="1">#REF!</definedName>
    <definedName name="DividaJurCapitaliz" hidden="1">#REF!</definedName>
    <definedName name="DividaJuros" hidden="1">#REF!</definedName>
    <definedName name="DividaMLP" hidden="1">#REF!</definedName>
    <definedName name="DividaTaxasJuro" hidden="1">#REF!</definedName>
    <definedName name="djiff">#REF!</definedName>
    <definedName name="dll_real">#REF!</definedName>
    <definedName name="DLX1.USE">#REF!</definedName>
    <definedName name="DOAR_ACUM">#REF!</definedName>
    <definedName name="DOAR_MES">#REF!</definedName>
    <definedName name="DOAR_MOVIM">#REF!</definedName>
    <definedName name="dolar">#REF!</definedName>
    <definedName name="dólar">#REF!</definedName>
    <definedName name="dolar96">#REF!</definedName>
    <definedName name="DRE">#REF!</definedName>
    <definedName name="DREEE">#REF!</definedName>
    <definedName name="dren">#REF!</definedName>
    <definedName name="drenag">#REF!</definedName>
    <definedName name="ds">#REF!</definedName>
    <definedName name="dsadsa" hidden="1">#REF!</definedName>
    <definedName name="dsadsda" hidden="1">#REF!</definedName>
    <definedName name="dsf">#N/A</definedName>
    <definedName name="dss" hidden="1">#REF!</definedName>
    <definedName name="DV_MUNI">#N/A</definedName>
    <definedName name="DVVB" hidden="1">{"tabela",#N/A,FALSE,"Tabela";"decoração",#N/A,FALSE,"Decor.";"Informações",#N/A,FALSE,"Inform."}</definedName>
    <definedName name="DXCZ" hidden="1">{#N/A,#N/A,FALSE,"Plan1";#N/A,#N/A,FALSE,"Plan2"}</definedName>
    <definedName name="dzzzzzzzzzzzzzz" hidden="1">#REF!</definedName>
    <definedName name="E">#REF!</definedName>
    <definedName name="EBITDA_01">#REF!</definedName>
    <definedName name="EBITDA_02">#REF!</definedName>
    <definedName name="EBITDA_03">#REF!</definedName>
    <definedName name="EBITDA_04">#REF!</definedName>
    <definedName name="EBITDA_05">#REF!</definedName>
    <definedName name="EBITDA_06">#REF!</definedName>
    <definedName name="EBITDA_07">#REF!</definedName>
    <definedName name="EBITDA_08">#REF!</definedName>
    <definedName name="EBITDA_09">#REF!</definedName>
    <definedName name="EBITDA_10">#REF!</definedName>
    <definedName name="EBITDA_11">#REF!</definedName>
    <definedName name="ec_bl_ALA_acum_PA">#REF!</definedName>
    <definedName name="ec_bl_ALA_acum_Real">#REF!</definedName>
    <definedName name="ec_bl_ALA_ano_PA">#REF!</definedName>
    <definedName name="ec_bl_ALA_ano_Tend">#REF!</definedName>
    <definedName name="ec_bl_Ene_acum_PA">#REF!</definedName>
    <definedName name="ec_bl_Ene_acum_Real">#REF!</definedName>
    <definedName name="ec_bl_Ene_ano_PA">#REF!</definedName>
    <definedName name="ec_bl_Ene_ano_Tend">#REF!</definedName>
    <definedName name="ec_bl_Eng_acum_PA">#REF!</definedName>
    <definedName name="ec_bl_Eng_acum_Real">#REF!</definedName>
    <definedName name="ec_bl_Eng_ano_PA">#REF!</definedName>
    <definedName name="ec_bl_Eng_ano_Tend">#REF!</definedName>
    <definedName name="ec_bl_Inf_acum_PA">#REF!</definedName>
    <definedName name="ec_bl_Inf_acum_Real">#REF!</definedName>
    <definedName name="ec_bl_Inf_ano_PA">#REF!</definedName>
    <definedName name="ec_bl_Inf_ano_Tend">#REF!</definedName>
    <definedName name="ec_bl_Int_acum_PA">#REF!</definedName>
    <definedName name="ec_bl_Int_acum_Real">#REF!</definedName>
    <definedName name="ec_bl_Int_ano_PA">#REF!</definedName>
    <definedName name="ec_bl_Int_ano_Tend">#REF!</definedName>
    <definedName name="ec_bl_ODT_acum_PA">#REF!</definedName>
    <definedName name="ec_bl_ODT_acum_Real">#REF!</definedName>
    <definedName name="ec_bl_ODT_ano_PA">#REF!</definedName>
    <definedName name="ec_bl_ODT_ano_Tend">#REF!</definedName>
    <definedName name="ec_bl_Ven_acum_PA">#REF!</definedName>
    <definedName name="ec_bl_Ven_acum_Real">#REF!</definedName>
    <definedName name="ec_bl_Ven_ano_PA">#REF!</definedName>
    <definedName name="ec_bl_Ven_ano_Tend">#REF!</definedName>
    <definedName name="ec_conq_ALA_acum_PA">#REF!</definedName>
    <definedName name="ec_conq_ALA_acum_Real">#REF!</definedName>
    <definedName name="ec_conq_ALA_ano_PA">#REF!</definedName>
    <definedName name="ec_conq_ALA_ano_Tend">#REF!</definedName>
    <definedName name="ec_conq_Ene_acum_PA">#REF!</definedName>
    <definedName name="ec_conq_Ene_acum_Real">#REF!</definedName>
    <definedName name="ec_conq_Ene_ano_PA">#REF!</definedName>
    <definedName name="ec_conq_Ene_ano_Tend">#REF!</definedName>
    <definedName name="ec_conq_Eng_acum_PA">#REF!</definedName>
    <definedName name="ec_conq_Eng_acum_Real">#REF!</definedName>
    <definedName name="ec_conq_Eng_ano_PA">#REF!</definedName>
    <definedName name="ec_conq_Eng_ano_Tend">#REF!</definedName>
    <definedName name="ec_conq_Inf_acum_PA">#REF!</definedName>
    <definedName name="ec_conq_Inf_acum_Real">#REF!</definedName>
    <definedName name="ec_conq_Inf_ano_PA">#REF!</definedName>
    <definedName name="ec_conq_Inf_ano_Tend">#REF!</definedName>
    <definedName name="ec_conq_Int_acum_PA">#REF!</definedName>
    <definedName name="ec_conq_Int_acum_Real">#REF!</definedName>
    <definedName name="ec_conq_Int_ano_PA">#REF!</definedName>
    <definedName name="ec_conq_Int_ano_Tend">#REF!</definedName>
    <definedName name="ec_conq_ODT_acum_PA">#REF!</definedName>
    <definedName name="ec_conq_ODT_acum_Real">#REF!</definedName>
    <definedName name="ec_conq_ODT_ano_PA">#REF!</definedName>
    <definedName name="ec_conq_ODT_ano_Tend">#REF!</definedName>
    <definedName name="ec_conq_Ven_acum_PA">#REF!</definedName>
    <definedName name="ec_conq_Ven_acum_Real">#REF!</definedName>
    <definedName name="ec_conq_Ven_ano_PA">#REF!</definedName>
    <definedName name="ec_conq_Ven_ano_Tend">#REF!</definedName>
    <definedName name="ec_glcx_ALA_acum_PA">#REF!</definedName>
    <definedName name="ec_glcx_ALA_acum_Real">#REF!</definedName>
    <definedName name="ec_glcx_ALA_ano_PA">#REF!</definedName>
    <definedName name="ec_glcx_ALA_ano_Tend">#REF!</definedName>
    <definedName name="ec_glcx_Ene_acum_PA">#REF!</definedName>
    <definedName name="ec_glcx_Ene_acum_Real">#REF!</definedName>
    <definedName name="ec_glcx_Ene_ano_PA">#REF!</definedName>
    <definedName name="ec_glcx_Ene_ano_Tend">#REF!</definedName>
    <definedName name="ec_glcx_Eng_acum_PA">#REF!</definedName>
    <definedName name="ec_glcx_Eng_acum_Real">#REF!</definedName>
    <definedName name="ec_glcx_Eng_ano_PA">#REF!</definedName>
    <definedName name="ec_glcx_Eng_ano_Tend">#REF!</definedName>
    <definedName name="ec_glcx_Inf_acum_PA">#REF!</definedName>
    <definedName name="ec_glcx_Inf_acum_Real">#REF!</definedName>
    <definedName name="ec_glcx_Inf_ano_PA">#REF!</definedName>
    <definedName name="ec_glcx_Inf_ano_Tend">#REF!</definedName>
    <definedName name="ec_glcx_Int_acum_PA">#REF!</definedName>
    <definedName name="ec_glcx_Int_acum_Real">#REF!</definedName>
    <definedName name="ec_glcx_Int_ano_PA">#REF!</definedName>
    <definedName name="ec_glcx_Int_ano_Tend">#REF!</definedName>
    <definedName name="ec_glcx_ODT_acum_PA">#REF!</definedName>
    <definedName name="ec_glcx_ODT_acum_Real">#REF!</definedName>
    <definedName name="ec_glcx_ODT_ano_PA">#REF!</definedName>
    <definedName name="ec_glcx_ODT_ano_Tend">#REF!</definedName>
    <definedName name="ec_glcx_Ven_acum_PA">#REF!</definedName>
    <definedName name="ec_glcx_Ven_acum_Real">#REF!</definedName>
    <definedName name="ec_glcx_Ven_ano_PA">#REF!</definedName>
    <definedName name="ec_glcx_Ven_ano_Tend">#REF!</definedName>
    <definedName name="ec_ing_ALA_acum_PA">#REF!</definedName>
    <definedName name="ec_ing_ALA_acum_Real">#REF!</definedName>
    <definedName name="ec_ing_ALA_ano_PA">#REF!</definedName>
    <definedName name="ec_ing_ALA_ano_Tend">#REF!</definedName>
    <definedName name="ec_ing_Ene_acum_PA">#REF!</definedName>
    <definedName name="ec_ing_Ene_acum_Real">#REF!</definedName>
    <definedName name="ec_ing_Ene_ano_PA">#REF!</definedName>
    <definedName name="ec_ing_Ene_ano_Tend">#REF!</definedName>
    <definedName name="ec_ing_Eng_acum_PA">#REF!</definedName>
    <definedName name="ec_ing_Eng_acum_Real">#REF!</definedName>
    <definedName name="ec_ing_Eng_ano_PA">#REF!</definedName>
    <definedName name="ec_ing_Eng_ano_Tend">#REF!</definedName>
    <definedName name="ec_ing_Inf_acum_PA">#REF!</definedName>
    <definedName name="ec_ing_Inf_acum_Real">#REF!</definedName>
    <definedName name="ec_ing_Inf_ano_PA">#REF!</definedName>
    <definedName name="ec_ing_Inf_ano_Tend">#REF!</definedName>
    <definedName name="ec_ing_Int_acum_PA">#REF!</definedName>
    <definedName name="ec_ing_Int_acum_Real">#REF!</definedName>
    <definedName name="ec_ing_Int_ano_PA">#REF!</definedName>
    <definedName name="ec_ing_Int_ano_Tend">#REF!</definedName>
    <definedName name="ec_ing_ODT_acum_PA">#REF!</definedName>
    <definedName name="ec_ing_ODT_acum_Real">#REF!</definedName>
    <definedName name="ec_ing_ODT_ano_PA">#REF!</definedName>
    <definedName name="ec_ing_ODT_ano_Tend">#REF!</definedName>
    <definedName name="ec_ing_Ven_acum_PA">#REF!</definedName>
    <definedName name="ec_ing_Ven_acum_Real">#REF!</definedName>
    <definedName name="ec_ing_Ven_ano_PA">#REF!</definedName>
    <definedName name="ec_ing_Ven_ano_Tend">#REF!</definedName>
    <definedName name="ec_kgc_ALA_acum_PA">#REF!</definedName>
    <definedName name="ec_kgc_ALA_acum_Real">#REF!</definedName>
    <definedName name="ec_kgc_ALA_ano_PA">#REF!</definedName>
    <definedName name="ec_kgc_ALA_ano_Tend">#REF!</definedName>
    <definedName name="ec_kgc_Ene_acum_PA">#REF!</definedName>
    <definedName name="ec_kgc_Ene_acum_Real">#REF!</definedName>
    <definedName name="ec_kgc_Ene_ano_PA">#REF!</definedName>
    <definedName name="ec_kgc_Ene_ano_Tend">#REF!</definedName>
    <definedName name="ec_kgc_Eng_acum_PA">#REF!</definedName>
    <definedName name="ec_kgc_Eng_acum_Real">#REF!</definedName>
    <definedName name="ec_kgc_Eng_ano_PA">#REF!</definedName>
    <definedName name="ec_kgc_Eng_ano_Tend">#REF!</definedName>
    <definedName name="ec_kgc_Inf_acum_PA">#REF!</definedName>
    <definedName name="ec_kgc_Inf_acum_Real">#REF!</definedName>
    <definedName name="ec_kgc_Inf_ano_PA">#REF!</definedName>
    <definedName name="ec_kgc_Inf_ano_Tend">#REF!</definedName>
    <definedName name="ec_kgc_Int_acum_PA">#REF!</definedName>
    <definedName name="ec_kgc_Int_acum_Real">#REF!</definedName>
    <definedName name="ec_kgc_Int_ano_PA">#REF!</definedName>
    <definedName name="ec_kgc_Int_ano_Tend">#REF!</definedName>
    <definedName name="ec_kgc_ODT_acum_PA">#REF!</definedName>
    <definedName name="ec_kgc_ODT_acum_Real">#REF!</definedName>
    <definedName name="ec_kgc_ODT_ano_PA">#REF!</definedName>
    <definedName name="ec_kgc_ODT_ano_Tend">#REF!</definedName>
    <definedName name="ec_kgc_Ven_acum_PA">#REF!</definedName>
    <definedName name="ec_kgc_Ven_acum_Real">#REF!</definedName>
    <definedName name="ec_kgc_Ven_ano_PA">#REF!</definedName>
    <definedName name="ec_kgc_Ven_ano_Tend">#REF!</definedName>
    <definedName name="ec_ml_ALA_acum_PA">#REF!</definedName>
    <definedName name="ec_ml_ALA_acum_Real">#REF!</definedName>
    <definedName name="ec_ml_ALA_ano_PA">#REF!</definedName>
    <definedName name="ec_ml_ALA_ano_Tend">#REF!</definedName>
    <definedName name="ec_ml_Ene_acum_PA">#REF!</definedName>
    <definedName name="ec_ml_Ene_acum_Real">#REF!</definedName>
    <definedName name="ec_ml_Ene_ano_PA">#REF!</definedName>
    <definedName name="ec_ml_Ene_ano_Tend">#REF!</definedName>
    <definedName name="ec_ml_Inf_acum_PA">#REF!</definedName>
    <definedName name="ec_ml_Inf_acum_Real">#REF!</definedName>
    <definedName name="ec_ml_Inf_ano_PA">#REF!</definedName>
    <definedName name="ec_ml_Inf_ano_Tend">#REF!</definedName>
    <definedName name="ec_ml_Int_acum_PA">#REF!</definedName>
    <definedName name="ec_ml_Int_acum_Real">#REF!</definedName>
    <definedName name="ec_ml_Int_ano_PA">#REF!</definedName>
    <definedName name="ec_ml_Int_ano_Tend">#REF!</definedName>
    <definedName name="ec_ml_ODT_acum_PA">#REF!</definedName>
    <definedName name="ec_ml_ODT_acum_Real">#REF!</definedName>
    <definedName name="ec_ml_ODT_ano_PA">#REF!</definedName>
    <definedName name="ec_ml_ODT_ano_Tend">#REF!</definedName>
    <definedName name="ec_ml_Ven_acum_PA">#REF!</definedName>
    <definedName name="ec_ml_Ven_acum_Real">#REF!</definedName>
    <definedName name="ec_ml_Ven_ano_PA">#REF!</definedName>
    <definedName name="ec_ml_Ven_ano_Tend">#REF!</definedName>
    <definedName name="ec_rb_ALA_acum_PA">#REF!</definedName>
    <definedName name="ec_rb_ALA_acum_Real">#REF!</definedName>
    <definedName name="ec_rb_ALA_ano_PA">#REF!</definedName>
    <definedName name="ec_rb_ALA_ano_Tend">#REF!</definedName>
    <definedName name="ec_rb_Ene_acum_PA">#REF!</definedName>
    <definedName name="ec_rb_Ene_acum_Real">#REF!</definedName>
    <definedName name="ec_rb_Ene_ano_PA">#REF!</definedName>
    <definedName name="ec_rb_Ene_ano_Tend">#REF!</definedName>
    <definedName name="ec_rb_Eng_acum_PA">#REF!</definedName>
    <definedName name="ec_rb_Eng_acum_Real">#REF!</definedName>
    <definedName name="ec_rb_Eng_ano_PA">#REF!</definedName>
    <definedName name="ec_rb_Eng_ano_Tend">#REF!</definedName>
    <definedName name="ec_rb_Inf_acum_PA">#REF!</definedName>
    <definedName name="ec_rb_Inf_acum_Real">#REF!</definedName>
    <definedName name="ec_rb_Inf_ano_PA">#REF!</definedName>
    <definedName name="ec_rb_Inf_ano_Tend">#REF!</definedName>
    <definedName name="ec_rb_Int_acum_PA">#REF!</definedName>
    <definedName name="ec_rb_Int_acum_Real">#REF!</definedName>
    <definedName name="ec_rb_Int_ano_PA">#REF!</definedName>
    <definedName name="ec_rb_Int_ano_Tend">#REF!</definedName>
    <definedName name="ec_rb_ODT_acum_PA">#REF!</definedName>
    <definedName name="ec_rb_ODT_acum_Real">#REF!</definedName>
    <definedName name="ec_rb_ODT_ano_PA">#REF!</definedName>
    <definedName name="ec_rb_ODT_ano_Tend">#REF!</definedName>
    <definedName name="ec_rb_Ven_acum_PA">#REF!</definedName>
    <definedName name="ec_rb_Ven_acum_Real">#REF!</definedName>
    <definedName name="ec_rb_Ven_ano_PA">#REF!</definedName>
    <definedName name="ec_rb_Ven_ano_Tend">#REF!</definedName>
    <definedName name="ec_rgl_ALA_acum_PA">#REF!</definedName>
    <definedName name="ec_rgl_ALA_acum_Real">#REF!</definedName>
    <definedName name="ec_rgl_ALA_ano_PA">#REF!</definedName>
    <definedName name="ec_rgl_ALA_ano_Tend">#REF!</definedName>
    <definedName name="ec_rgl_Ene_acum_PA">#REF!</definedName>
    <definedName name="ec_rgl_Ene_acum_Real">#REF!</definedName>
    <definedName name="ec_rgl_Ene_ano_PA">#REF!</definedName>
    <definedName name="ec_rgl_Ene_ano_Tend">#REF!</definedName>
    <definedName name="ec_rgl_Eng_acum_PA">#REF!</definedName>
    <definedName name="ec_rgl_Eng_acum_Real">#REF!</definedName>
    <definedName name="ec_rgl_Eng_ano_PA">#REF!</definedName>
    <definedName name="ec_rgl_Eng_ano_Tend">#REF!</definedName>
    <definedName name="ec_rgl_Inf_acum_PA">#REF!</definedName>
    <definedName name="ec_rgl_Inf_acum_Real">#REF!</definedName>
    <definedName name="ec_rgl_Inf_ano_PA">#REF!</definedName>
    <definedName name="ec_rgl_Inf_ano_Tend">#REF!</definedName>
    <definedName name="ec_rgl_Int_acum_PA">#REF!</definedName>
    <definedName name="ec_rgl_Int_acum_Real">#REF!</definedName>
    <definedName name="ec_rgl_Int_ano_PA">#REF!</definedName>
    <definedName name="ec_rgl_Int_ano_Tend">#REF!</definedName>
    <definedName name="ec_rgl_ODT_acum_PA">#REF!</definedName>
    <definedName name="ec_rgl_ODT_acum_Real">#REF!</definedName>
    <definedName name="ec_rgl_ODT_ano_PA">#REF!</definedName>
    <definedName name="ec_rgl_ODT_ano_Tend">#REF!</definedName>
    <definedName name="ec_rgl_Ven_acum_PA">#REF!</definedName>
    <definedName name="ec_rgl_Ven_acum_Real">#REF!</definedName>
    <definedName name="ec_rgl_Ven_ano_PA">#REF!</definedName>
    <definedName name="ec_rgl_Ven_ano_Tend">#REF!</definedName>
    <definedName name="ec_sap_ALA_acum_PA">#REF!</definedName>
    <definedName name="ec_sap_ALA_acum_Real">#REF!</definedName>
    <definedName name="ec_sap_ALA_ano_PA">#REF!</definedName>
    <definedName name="ec_sap_ALA_ano_Tend">#REF!</definedName>
    <definedName name="ec_sap_Ene_acum_PA">#REF!</definedName>
    <definedName name="ec_sap_Ene_acum_Real">#REF!</definedName>
    <definedName name="ec_sap_Ene_ano_PA">#REF!</definedName>
    <definedName name="ec_sap_Ene_ano_Tend">#REF!</definedName>
    <definedName name="ec_sap_Eng_acum_PA">#REF!</definedName>
    <definedName name="ec_sap_Eng_acum_Real">#REF!</definedName>
    <definedName name="ec_sap_Eng_ano_PA">#REF!</definedName>
    <definedName name="ec_sap_Eng_ano_Tend">#REF!</definedName>
    <definedName name="ec_sap_Inf_acum_PA">#REF!</definedName>
    <definedName name="ec_sap_Inf_acum_Real">#REF!</definedName>
    <definedName name="ec_sap_Inf_ano_PA">#REF!</definedName>
    <definedName name="ec_sap_Inf_ano_Tend">#REF!</definedName>
    <definedName name="ec_sap_Int_acum_PA">#REF!</definedName>
    <definedName name="ec_sap_Int_acum_Real">#REF!</definedName>
    <definedName name="ec_sap_Int_ano_PA">#REF!</definedName>
    <definedName name="ec_sap_Int_ano_Tend">#REF!</definedName>
    <definedName name="ec_sap_ODT_acum_PA">#REF!</definedName>
    <definedName name="ec_sap_ODT_acum_Real">#REF!</definedName>
    <definedName name="ec_sap_ODT_ano_PA">#REF!</definedName>
    <definedName name="ec_sap_ODT_ano_Tend">#REF!</definedName>
    <definedName name="ec_sap_Ven_acum_PA">#REF!</definedName>
    <definedName name="ec_sap_Ven_acum_Real">#REF!</definedName>
    <definedName name="ec_sap_Ven_ano_PA">#REF!</definedName>
    <definedName name="ec_sap_Ven_ano_Tend">#REF!</definedName>
    <definedName name="echart31" hidden="1">#REF!</definedName>
    <definedName name="ede">{0;0;0;0;9;#N/A;0.75;0.75;1;1;1;FALSE;FALSE;FALSE;FALSE;FALSE;#N/A;1;100;#N/A;#N/A;"&amp;A";"Page &amp;P"}</definedName>
    <definedName name="edif_cs">#REF!</definedName>
    <definedName name="edif_cs_asahi">#REF!</definedName>
    <definedName name="edif_cs_uhde">#REF!</definedName>
    <definedName name="EDSON">#REF!</definedName>
    <definedName name="ee">#N/A</definedName>
    <definedName name="EEE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eeee" hidden="1">{#N/A,#N/A,FALSE,"Aging Summary";#N/A,#N/A,FALSE,"Ratio Analysis";#N/A,#N/A,FALSE,"Test 120 Day Accts";#N/A,#N/A,FALSE,"Tickmarks"}</definedName>
    <definedName name="eeeee" hidden="1">{#N/A,#N/A,FALSE,"Plan1";#N/A,#N/A,FALSE,"Plan2"}</definedName>
    <definedName name="eeeeeeeeeeeeee" hidden="1">#REF!</definedName>
    <definedName name="EENITRO">#REF!</definedName>
    <definedName name="EEOPPCAM">#REF!</definedName>
    <definedName name="EEPROPPET">#REF!</definedName>
    <definedName name="efic_retificacao">#REF!</definedName>
    <definedName name="efsgsf">#N/A</definedName>
    <definedName name="ehuhuehuehue" hidden="1">#REF!</definedName>
    <definedName name="Empresa">#REF!</definedName>
    <definedName name="Empresas">#REF!</definedName>
    <definedName name="enc">#REF!</definedName>
    <definedName name="EntDiaMês">#REF!</definedName>
    <definedName name="epc_cs">#REF!</definedName>
    <definedName name="epc_cs_asahi">#REF!</definedName>
    <definedName name="epc_cs_uhde">#REF!</definedName>
    <definedName name="epc_dce">#REF!</definedName>
    <definedName name="EPMWorkbookOptions_1">"dgEAAB+LCAAAAAAABADtvQdgHEmWJSYvbcp7f0r1StfgdKEIgGATJNiQQBDswYjN5pLsHWlHIymrKoHKZVZlXWYWQMztnbz33nvvvffee++997o7nU4n99//P1xmZAFs9s5K2smeIYCqyB8/fnwfPyIe/x7vFmV6mddNUS0/+2h3vPNRmi+n1axYXnz20bo939799KPf4+g3Th5/t6rfTqrq7Zerlpo2Kb23bB69a4rPPpq37erR3btXV1fj"</definedName>
    <definedName name="EPMWorkbookOptions_10" hidden="1">"evrF1zZ9u58+ePDpw0/fI9Lb/f+f9WMShpz65dnPY9vXocc9+vUnX/7+z4+/eH38++/s/LzN5m0my/6PyBIjy89bv2AzWR78f50s/+8xgCdfvnhz/LUN4MG9vXv39g5ub//2/v9n/5iCof17cfz7n/7eL/+/zqTfEEH2WHZPrPDe+xFdLKM8fXX6I2pEueTnreW7gS4/WugLmt2qVXw4RyenL45pWeoDjN/9+/cP7t/e+N37/6HxExp2Up+n"</definedName>
    <definedName name="EPMWorkbookOptions_11" hidden="1">"L37+hn9Rirz58s3x8/+vU+T/PZJ79uYDkjZ7999jtWL//38iC+J1Eov0yc/jhE2fIP+/ENdvjhzMHzu7B5/+fz7u/qZpsnN/7+dt5moDTe7/f50mPzum7uuYutMvXr46ff31MzSfPtjdOTh4cHuLd///fxZPaRgy6+nv/5wiqh8xqt/sVq0GGPWLL0+ffn023f30/s7uvYP3WEn79P9/fMokJNak/z0/+f86Z34DRHjy6v/zTtj/e+STbPPL"</definedName>
    <definedName name="EPMWorkbookOptions_12" hidden="1">"r5/r2N27f5+ST+8ROT34/598MglDK7JHNBn/vA4X4kR58COi9Ily/0dE6RNl50dE6RNl//8fRPl/j/X7ydNXr49/mObv4P9/5k9oGPLqy+fHL37/J/9f59NvkiLPvnx18unv/+mPSOJI8ur0+PnZTx0//fJHRAn55P7v//M2ozpEkv3f/+D/6yT5f4/V++L0+PVXlPr6+nbvvdMyD///Z/cMFSUp8fKUVnefnv1/Pj/zDXLpLRoF2MQbPb57"</definedName>
    <definedName name="EPMWorkbookOptions_13" hidden="1">"vFqVxTRrCY79PPjUNCdo1XJJiNNnT7M244/9D99U3cE/fpWf13kz/3L55SpfHp1nZZM/vht+yO1OyjyrAfTL5evsMjctux9z2+9W9dtJVb0l3myZjKZ1/4uw/dVMZ+3xWfOTWV1kkzL/Iq8vHITe579x4sB+uRJq/D/kXHiPUXgAAA=="</definedName>
    <definedName name="EPMWorkbookOptions_2" hidden="1">"q3vjqr64u7ezs3v39/7i+evpPF9k28WyabPlNP/IvjW7+a2PqNc0ffwqP6/zZv7l8stVvjw6z8omf3w3/JDbnZR5Vj/N2uzL5evsMjctux9zWzOWl3XV5tM2n5nW/S/C9lez9K58dNb8ZFYX2aTMv8jrCweh9zmRzoJV2h39P45h/1l2AQAA"</definedName>
    <definedName name="EPMWorkbookOptions_3" hidden="1">"Drvj1aospplHyVtjaWCEULyPdfBHFotO50I2R8n07uBX3y5ms3z5tFjky4ZRHW7q0GyCNtTq9by6sjBOqrKqj9p6nT++G/li06s8isibvdHpi8Qabf6ufZZdVnXREl48F/Jy77tbvP+sqJvWQyD+fQeQxXKYQLdt5bf7aln8onXOIz/5/U++ev2GZjn25SYYQvHtT+/fv/ep93ZsIvjFL+tZXh/tPL4rv0RBN6syu35ZV6u8bq+Pdu9/ev88"</definedName>
    <definedName name="EPMWorkbookOptions_4" hidden="1">"n5xv3/90tr+9v3f+cPvgfp5v72T53v5s8mD/weQeeg7figB+njXt67wkQc9nX+SLCemrSLOQI6MNqIm879Hoe0rB74+/R0J8+uLNt3fp15OT3//FMQlur/kA2G8XeZ3V0/m1a5qSdny0LMrPPgLTfNSRHu/dyMzd7t3Hd28a8DdEkX369ezVzs7eyRenpzs/IkuPLF++fPYjsvjyw2T5EUW6jPL6y52d/88zyuO7t1HInk35WTN+X756evrF"</definedName>
    <definedName name="EPMWorkbookOptions_5" hidden="1">"1zZ9u58+ePDpw093b2/9dv//Z/2YhKHsfnn289j2deixR7/u8LO/s3f/04MfkcWyiSHLzsMHD39EFic99NGL17//my/fHD///zpZ/t+j6U++fPHm+Gtr+oN7e/fu7R3cXtHv/f9P0TMFQ1Z9cfz7n/7eL/+/zqTfEEGg6X/y5cnv//z4i9fHv//PZ++1zygnb34eewQRejx9dfojajA1DujX+7s7ezu7SN/+f50o/y+yd6cvjl+dff203sG9"</definedName>
    <definedName name="EPMWorkbookOptions_6" hidden="1">"+/fvH9y/vcW79/9Diyc0DEX35f8vHLNvlCRMkd//JT7/EVk6ZPkRRXw34PTFz2M3IEaR5z8yeUGzW7WKD+fo7M0H5PIoN3N7W7f//z9bB+J1WPP4i9//5elmv70L9/+VHPrNkUQN3c9b332AIj8ih121ok9+JDGhEjn4UVgXNrtVq/hwjk6/ePnq9PXXT2R++mB35+Dgwe1N3f3//5k6pWHIqKe//3NK2/2IUf1mt2o1wKhffHn69Ouz6e6n"</definedName>
    <definedName name="EPMWorkbookOptions_7" hidden="1">"93d27x28x8rqp///41MmIbEm1OjJ/9c58xsgwpNX/5/3NP7fI59kqV9+/ezg7t79+5SufY+Q6cH//+STSRhaEUpjH4x/XvvEcaI8+BFR+kT59EdE6RNl/0dEiXHK73N6/Or/6zT5f4/x+8nTV6+Pf5jW7+D/f9ZPaBiy6svnxy/+Px/sf9ME+RE9HD2effnq5NPf/9MfkSRkkb0fESTkkd3d3///83rk/z3m7ovT49dfUcrr6xu8907HPPz/"</definedName>
    <definedName name="EPMWorkbookOptions_8" hidden="1">"n8EzVJRkxMtTWst9evbzNy8TUOP3efP0/+uE+AbF9RaNAmzijR7fPV6tymKatQTHfh58apoTtGq5JMTps6dZm5mPo5/S50K1RblsPvto3rarR3fvtvlita6LcVVf3P2qyWuH0/hdM/vo6Pd/9vKL3//Jy5MX393d+f2/py812WpVz3buj4vlZb7K6jF98OhgZ+cevrk7WU3vfv/3/97Zi588JfX++7Mv9Pt/7/MvntK/51nZ5MQyAZs89of2"</definedName>
    <definedName name="EPMWorkbookOptions_9" hidden="1">"nvh5dIuRzQ77iPrvdCukctPRYSD/q28Xs1m+tLPbbGi6gT1ez6urjiIF5z6+G/li06s8isibEdnjF4kd2vxd+yy7rOqiJbx4FuTl3ne3eP9ZUTftJiDPCjToQLpRNm7fKq4Pjk5+/5OvXr/5+vHdp/fv33uP4G7n/3+2TikYOmYnJz+Pl7Z7FNmjX89e7ezsHX/nq1c7PyKLxyhMlh9RpEuRz09f7PyIUXpk2cHz/3WyfIPeo4/m1zB+X756"</definedName>
    <definedName name="EQUIV">#REF!</definedName>
    <definedName name="err" hidden="1">#REF!</definedName>
    <definedName name="Errado" hidden="1">{"'Edit'!$A$1:$V$2277"}</definedName>
    <definedName name="erro" hidden="1">{"'Edit'!$A$1:$V$2277"}</definedName>
    <definedName name="ertyery" hidden="1">{#N/A,#N/A,FALSE,"Plan1";#N/A,#N/A,FALSE,"Plan2"}</definedName>
    <definedName name="ESCALA">#REF!</definedName>
    <definedName name="estoques" hidden="1">{"TotalGeralDespesasPorArea",#N/A,FALSE,"VinculosAccessEfetivo"}</definedName>
    <definedName name="ETENO">#REF!</definedName>
    <definedName name="ETENOCS">#REF!</definedName>
    <definedName name="ETENOPP">#REF!</definedName>
    <definedName name="ETENOPVC">#REF!</definedName>
    <definedName name="ETENOPVCAL">#REF!</definedName>
    <definedName name="ETENOPVCBA">#REF!</definedName>
    <definedName name="etrwertwr" hidden="1">#REF!</definedName>
    <definedName name="Euro">#REF!</definedName>
    <definedName name="euro_dolar">#REF!</definedName>
    <definedName name="Euro1">#REF!</definedName>
    <definedName name="EUROpUSD">#REF!</definedName>
    <definedName name="ev.Calculation" hidden="1">-4135</definedName>
    <definedName name="ev.Initialized" hidden="1">FALSE</definedName>
    <definedName name="EV__EVCOM_OPTIONS__" hidden="1">8</definedName>
    <definedName name="EV__EXPOPTIONS__" hidden="1">0</definedName>
    <definedName name="EV__LASTREFTIME__" hidden="1">"(GMT-03:00)08/10/2013 10:55:08"</definedName>
    <definedName name="EV__MAXEXPCOLS__" hidden="1">100</definedName>
    <definedName name="EV__MAXEXPROWS__" hidden="1">1000</definedName>
    <definedName name="EV__MEMORYCVW__" hidden="1">0</definedName>
    <definedName name="EV__WBEVMODE__" hidden="1">0</definedName>
    <definedName name="EV__WBREFOPTIONS__" hidden="1">7</definedName>
    <definedName name="EV__WBVERSION__" hidden="1">0</definedName>
    <definedName name="EV__WSINFO__" hidden="1">951753</definedName>
    <definedName name="Evolução" hidden="1">{#N/A,#N/A,FALSE,"GP";#N/A,#N/A,FALSE,"Assinantes";#N/A,#N/A,FALSE,"Rede";#N/A,#N/A,FALSE,"Evolução";#N/A,#N/A,FALSE,"Resultado"}</definedName>
    <definedName name="ewqfsdafsad" hidden="1">#REF!</definedName>
    <definedName name="ex_epc_cs">#REF!</definedName>
    <definedName name="ex_epc_cs_asahi">#REF!</definedName>
    <definedName name="ex_epc_cs_uhde">#REF!</definedName>
    <definedName name="Excel_BuiltIn_Criteria_4">"$'2001'.$#REF!$#REF!:$#REF!$#REF!"</definedName>
    <definedName name="Excel_BuiltIn_Criteria_5">"$'2000'.$#REF!$#REF!:$#REF!$#REF!"</definedName>
    <definedName name="Excel_BuiltIn_Criteria_6">"$'1999'.$#REF!$#REF!:$#REF!$#REF!"</definedName>
    <definedName name="Excel_BuiltIn_Extract">"$'1998'.$#REF!$#REF!:$#REF!$#REF!"</definedName>
    <definedName name="Excel_BuiltIn_Extract_4">"$'2001'.$#REF!$#REF!:$#REF!$#REF!"</definedName>
    <definedName name="Excel_BuiltIn_Extract_5">"$'2000'.$#REF!$#REF!:$#REF!$#REF!"</definedName>
    <definedName name="Excel_BuiltIn_Extract_6">"$'1999'.$#REF!$#REF!:$#REF!$#REF!"</definedName>
    <definedName name="Excel_BuiltIn_Print_Area_6">"$'1999'.$#REF!$#REF!:$#REF!$#REF!"</definedName>
    <definedName name="excluir" hidden="1">#REF!</definedName>
    <definedName name="ExpandOutputs">#N/A</definedName>
    <definedName name="ExpandVPeriods">#REF!</definedName>
    <definedName name="ExportFile">#REF!</definedName>
    <definedName name="Extensão" hidden="1">#REF!</definedName>
    <definedName name="ExtensãoObras" hidden="1">#REF!</definedName>
    <definedName name="Extracción_IM_6">"$'1999'.$#REF!$#REF!:$#REF!$#REF!"</definedName>
    <definedName name="f" hidden="1">#REF!</definedName>
    <definedName name="F.Pago_T2">#REF!</definedName>
    <definedName name="F.Pago_T3">#REF!</definedName>
    <definedName name="F_A_REF">#N/A</definedName>
    <definedName name="F_C_REF">#N/A</definedName>
    <definedName name="FactorF_T2">#REF!</definedName>
    <definedName name="FactorF_T3">#REF!</definedName>
    <definedName name="fadfasf" hidden="1">#REF!</definedName>
    <definedName name="fadsfdasfdas" hidden="1">#REF!</definedName>
    <definedName name="fadsfdsa" hidden="1">#REF!</definedName>
    <definedName name="fadsfdsafdsf" hidden="1">#REF!</definedName>
    <definedName name="fadsfsaf" hidden="1">#REF!</definedName>
    <definedName name="fadsfsafadsf" hidden="1">#REF!</definedName>
    <definedName name="fadsfsdfasfd" hidden="1">#REF!</definedName>
    <definedName name="fafa">#N/A</definedName>
    <definedName name="fasdfasfdsfdsa" hidden="1">#REF!</definedName>
    <definedName name="fasdfdsa" hidden="1">#REF!</definedName>
    <definedName name="fasdfdsafdsaf" hidden="1">#REF!</definedName>
    <definedName name="fasdfdsaffds" hidden="1">#REF!</definedName>
    <definedName name="fasdfffffffffffffff" hidden="1">#REF!</definedName>
    <definedName name="fasdfsadfasd" hidden="1">#REF!</definedName>
    <definedName name="fasfd" hidden="1">#REF!</definedName>
    <definedName name="FAT_EXP">#REF!</definedName>
    <definedName name="Fator_Ch">#REF!</definedName>
    <definedName name="Fator_L">#REF!</definedName>
    <definedName name="Fator_MO">#REF!</definedName>
    <definedName name="fator_mod">#REF!</definedName>
    <definedName name="faturamento">#REF!</definedName>
    <definedName name="FATURAMENTO_BRUTO_RESUMO_POR_FÁBRICA_EX_ENCARGOS_FINANCEIROS">#REF!</definedName>
    <definedName name="FATURAMENTO_LÍQUIDO_RESUMO_POR_FÁBRICA_COM_ENCARGOS_FINANCEIROS">#REF!</definedName>
    <definedName name="FATURAMENTO_LÍQUIDO_RESUMO_POR_FÁBRICA_EX_ENCARGOS_FINANCEIROS">#REF!</definedName>
    <definedName name="FATURAMENTO_NÍQUEL">#REF!</definedName>
    <definedName name="FBV">{#N/A,#N/A,FALSE,"Plan1";#N/A,#N/A,FALSE,"Plan2"}</definedName>
    <definedName name="FC">#REF!</definedName>
    <definedName name="fcaixa">#REF!</definedName>
    <definedName name="fcd_real">#REF!</definedName>
    <definedName name="fchart31" hidden="1">#REF!</definedName>
    <definedName name="fci_real">#REF!</definedName>
    <definedName name="fd">#REF!</definedName>
    <definedName name="fdafd" hidden="1">#REF!</definedName>
    <definedName name="fdafdas" hidden="1">#REF!</definedName>
    <definedName name="fdafdfdas" hidden="1">#REF!</definedName>
    <definedName name="fdasfdafas" hidden="1">#REF!</definedName>
    <definedName name="fdasfdasfds" hidden="1">#REF!</definedName>
    <definedName name="fdasfdsadfsa" hidden="1">#REF!</definedName>
    <definedName name="fdasfdsafdsa" hidden="1">#REF!</definedName>
    <definedName name="fdasfsadfsad" hidden="1">#REF!</definedName>
    <definedName name="FDD_0_0" hidden="1">"A30681"</definedName>
    <definedName name="FDD_0_1" hidden="1">"A31047"</definedName>
    <definedName name="FDD_0_10" hidden="1">"A34334"</definedName>
    <definedName name="FDD_0_11" hidden="1">"A34699"</definedName>
    <definedName name="FDD_0_12" hidden="1">"A35064"</definedName>
    <definedName name="FDD_0_13" hidden="1">"A35430"</definedName>
    <definedName name="FDD_0_14" hidden="1">"A35795"</definedName>
    <definedName name="FDD_0_2" hidden="1">"A31412"</definedName>
    <definedName name="FDD_0_3" hidden="1">"A31777"</definedName>
    <definedName name="FDD_0_4" hidden="1">"A32142"</definedName>
    <definedName name="FDD_0_5" hidden="1">"A32508"</definedName>
    <definedName name="FDD_0_6" hidden="1">"A32873"</definedName>
    <definedName name="FDD_0_7" hidden="1">"A33238"</definedName>
    <definedName name="FDD_0_8" hidden="1">"A33603"</definedName>
    <definedName name="FDD_0_9" hidden="1">"A33969"</definedName>
    <definedName name="FDD_1_0" hidden="1">"U25569"</definedName>
    <definedName name="FDD_10_0" hidden="1">"A25569"</definedName>
    <definedName name="FDD_100_0" hidden="1">"A25569"</definedName>
    <definedName name="FDD_101_0" hidden="1">"A25569"</definedName>
    <definedName name="FDD_102_0" hidden="1">"A25569"</definedName>
    <definedName name="FDD_103_0" hidden="1">"A25569"</definedName>
    <definedName name="FDD_104_0" hidden="1">"A25569"</definedName>
    <definedName name="FDD_105_0" hidden="1">"A25569"</definedName>
    <definedName name="FDD_106_0" hidden="1">"A25569"</definedName>
    <definedName name="FDD_107_0" hidden="1">"A25569"</definedName>
    <definedName name="FDD_108_0" hidden="1">"A25569"</definedName>
    <definedName name="FDD_109_0" hidden="1">"A25569"</definedName>
    <definedName name="FDD_11_0" hidden="1">"A25569"</definedName>
    <definedName name="FDD_110_0" hidden="1">"A25569"</definedName>
    <definedName name="FDD_111_0" hidden="1">"A25569"</definedName>
    <definedName name="FDD_112_0" hidden="1">"A25569"</definedName>
    <definedName name="FDD_113_0" hidden="1">"A25569"</definedName>
    <definedName name="FDD_114_0" hidden="1">"A25569"</definedName>
    <definedName name="FDD_115_0" hidden="1">"A25569"</definedName>
    <definedName name="FDD_116_0" hidden="1">"A25569"</definedName>
    <definedName name="FDD_117_0" hidden="1">"A30681"</definedName>
    <definedName name="FDD_117_1" hidden="1">"A31047"</definedName>
    <definedName name="FDD_117_10" hidden="1">"A34334"</definedName>
    <definedName name="FDD_117_11" hidden="1">"A34699"</definedName>
    <definedName name="FDD_117_12" hidden="1">"A35064"</definedName>
    <definedName name="FDD_117_13" hidden="1">"A35430"</definedName>
    <definedName name="FDD_117_14" hidden="1">"A35795"</definedName>
    <definedName name="FDD_117_2" hidden="1">"A31412"</definedName>
    <definedName name="FDD_117_3" hidden="1">"A31777"</definedName>
    <definedName name="FDD_117_4" hidden="1">"A32142"</definedName>
    <definedName name="FDD_117_5" hidden="1">"A32508"</definedName>
    <definedName name="FDD_117_6" hidden="1">"A32873"</definedName>
    <definedName name="FDD_117_7" hidden="1">"A33238"</definedName>
    <definedName name="FDD_117_8" hidden="1">"A33603"</definedName>
    <definedName name="FDD_117_9" hidden="1">"A33969"</definedName>
    <definedName name="FDD_118_0" hidden="1">"A30681"</definedName>
    <definedName name="FDD_118_1" hidden="1">"A31047"</definedName>
    <definedName name="FDD_118_10" hidden="1">"A34334"</definedName>
    <definedName name="FDD_118_11" hidden="1">"A34699"</definedName>
    <definedName name="FDD_118_12" hidden="1">"A35064"</definedName>
    <definedName name="FDD_118_13" hidden="1">"A35430"</definedName>
    <definedName name="FDD_118_14" hidden="1">"A35795"</definedName>
    <definedName name="FDD_118_2" hidden="1">"A31412"</definedName>
    <definedName name="FDD_118_3" hidden="1">"A31777"</definedName>
    <definedName name="FDD_118_4" hidden="1">"A32142"</definedName>
    <definedName name="FDD_118_5" hidden="1">"A32508"</definedName>
    <definedName name="FDD_118_6" hidden="1">"A32873"</definedName>
    <definedName name="FDD_118_7" hidden="1">"A33238"</definedName>
    <definedName name="FDD_118_8" hidden="1">"A33603"</definedName>
    <definedName name="FDD_118_9" hidden="1">"A33969"</definedName>
    <definedName name="FDD_119_0" hidden="1">"A30681"</definedName>
    <definedName name="FDD_119_1" hidden="1">"A31047"</definedName>
    <definedName name="FDD_119_10" hidden="1">"A34334"</definedName>
    <definedName name="FDD_119_11" hidden="1">"A34699"</definedName>
    <definedName name="FDD_119_12" hidden="1">"A35064"</definedName>
    <definedName name="FDD_119_13" hidden="1">"A35430"</definedName>
    <definedName name="FDD_119_14" hidden="1">"A35795"</definedName>
    <definedName name="FDD_119_2" hidden="1">"A31412"</definedName>
    <definedName name="FDD_119_3" hidden="1">"A31777"</definedName>
    <definedName name="FDD_119_4" hidden="1">"A32142"</definedName>
    <definedName name="FDD_119_5" hidden="1">"A32508"</definedName>
    <definedName name="FDD_119_6" hidden="1">"A32873"</definedName>
    <definedName name="FDD_119_7" hidden="1">"A33238"</definedName>
    <definedName name="FDD_119_8" hidden="1">"A33603"</definedName>
    <definedName name="FDD_119_9" hidden="1">"A33969"</definedName>
    <definedName name="FDD_12_0" hidden="1">"A25569"</definedName>
    <definedName name="FDD_120_0" hidden="1">"A30681"</definedName>
    <definedName name="FDD_120_1" hidden="1">"A31047"</definedName>
    <definedName name="FDD_120_10" hidden="1">"A34334"</definedName>
    <definedName name="FDD_120_11" hidden="1">"A34699"</definedName>
    <definedName name="FDD_120_12" hidden="1">"A35064"</definedName>
    <definedName name="FDD_120_13" hidden="1">"A35430"</definedName>
    <definedName name="FDD_120_14" hidden="1">"A35795"</definedName>
    <definedName name="FDD_120_2" hidden="1">"A31412"</definedName>
    <definedName name="FDD_120_3" hidden="1">"A31777"</definedName>
    <definedName name="FDD_120_4" hidden="1">"A32142"</definedName>
    <definedName name="FDD_120_5" hidden="1">"A32508"</definedName>
    <definedName name="FDD_120_6" hidden="1">"A32873"</definedName>
    <definedName name="FDD_120_7" hidden="1">"A33238"</definedName>
    <definedName name="FDD_120_8" hidden="1">"A33603"</definedName>
    <definedName name="FDD_120_9" hidden="1">"A33969"</definedName>
    <definedName name="FDD_121_0" hidden="1">"A30681"</definedName>
    <definedName name="FDD_121_1" hidden="1">"A31047"</definedName>
    <definedName name="FDD_121_10" hidden="1">"A34334"</definedName>
    <definedName name="FDD_121_11" hidden="1">"A34699"</definedName>
    <definedName name="FDD_121_12" hidden="1">"A35064"</definedName>
    <definedName name="FDD_121_13" hidden="1">"A35430"</definedName>
    <definedName name="FDD_121_14" hidden="1">"A35795"</definedName>
    <definedName name="FDD_121_2" hidden="1">"A31412"</definedName>
    <definedName name="FDD_121_3" hidden="1">"A31777"</definedName>
    <definedName name="FDD_121_4" hidden="1">"A32142"</definedName>
    <definedName name="FDD_121_5" hidden="1">"A32508"</definedName>
    <definedName name="FDD_121_6" hidden="1">"A32873"</definedName>
    <definedName name="FDD_121_7" hidden="1">"A33238"</definedName>
    <definedName name="FDD_121_8" hidden="1">"A33603"</definedName>
    <definedName name="FDD_121_9" hidden="1">"A33969"</definedName>
    <definedName name="FDD_122_0" hidden="1">"A30681"</definedName>
    <definedName name="FDD_122_1" hidden="1">"A31047"</definedName>
    <definedName name="FDD_122_10" hidden="1">"A34334"</definedName>
    <definedName name="FDD_122_11" hidden="1">"A34699"</definedName>
    <definedName name="FDD_122_12" hidden="1">"A35064"</definedName>
    <definedName name="FDD_122_13" hidden="1">"A35430"</definedName>
    <definedName name="FDD_122_14" hidden="1">"A35795"</definedName>
    <definedName name="FDD_122_2" hidden="1">"A31412"</definedName>
    <definedName name="FDD_122_3" hidden="1">"A31777"</definedName>
    <definedName name="FDD_122_4" hidden="1">"A32142"</definedName>
    <definedName name="FDD_122_5" hidden="1">"A32508"</definedName>
    <definedName name="FDD_122_6" hidden="1">"A32873"</definedName>
    <definedName name="FDD_122_7" hidden="1">"A33238"</definedName>
    <definedName name="FDD_122_8" hidden="1">"A33603"</definedName>
    <definedName name="FDD_122_9" hidden="1">"A33969"</definedName>
    <definedName name="FDD_123_0" hidden="1">"A30681"</definedName>
    <definedName name="FDD_123_1" hidden="1">"A31047"</definedName>
    <definedName name="FDD_123_10" hidden="1">"A34334"</definedName>
    <definedName name="FDD_123_11" hidden="1">"A34699"</definedName>
    <definedName name="FDD_123_12" hidden="1">"A35064"</definedName>
    <definedName name="FDD_123_13" hidden="1">"A35430"</definedName>
    <definedName name="FDD_123_14" hidden="1">"A35795"</definedName>
    <definedName name="FDD_123_2" hidden="1">"A31412"</definedName>
    <definedName name="FDD_123_3" hidden="1">"A31777"</definedName>
    <definedName name="FDD_123_4" hidden="1">"A32142"</definedName>
    <definedName name="FDD_123_5" hidden="1">"A32508"</definedName>
    <definedName name="FDD_123_6" hidden="1">"A32873"</definedName>
    <definedName name="FDD_123_7" hidden="1">"A33238"</definedName>
    <definedName name="FDD_123_8" hidden="1">"A33603"</definedName>
    <definedName name="FDD_123_9" hidden="1">"A33969"</definedName>
    <definedName name="FDD_124_0" hidden="1">"A30681"</definedName>
    <definedName name="FDD_124_1" hidden="1">"A31047"</definedName>
    <definedName name="FDD_124_10" hidden="1">"A34334"</definedName>
    <definedName name="FDD_124_11" hidden="1">"A34699"</definedName>
    <definedName name="FDD_124_12" hidden="1">"A35064"</definedName>
    <definedName name="FDD_124_13" hidden="1">"A35430"</definedName>
    <definedName name="FDD_124_14" hidden="1">"A35795"</definedName>
    <definedName name="FDD_124_2" hidden="1">"A31412"</definedName>
    <definedName name="FDD_124_3" hidden="1">"A31777"</definedName>
    <definedName name="FDD_124_4" hidden="1">"A32142"</definedName>
    <definedName name="FDD_124_5" hidden="1">"A32508"</definedName>
    <definedName name="FDD_124_6" hidden="1">"A32873"</definedName>
    <definedName name="FDD_124_7" hidden="1">"A33238"</definedName>
    <definedName name="FDD_124_8" hidden="1">"A33603"</definedName>
    <definedName name="FDD_124_9" hidden="1">"A33969"</definedName>
    <definedName name="FDD_125_0" hidden="1">"A30681"</definedName>
    <definedName name="FDD_125_1" hidden="1">"A31047"</definedName>
    <definedName name="FDD_125_10" hidden="1">"A34334"</definedName>
    <definedName name="FDD_125_11" hidden="1">"A34699"</definedName>
    <definedName name="FDD_125_12" hidden="1">"A35064"</definedName>
    <definedName name="FDD_125_13" hidden="1">"A35430"</definedName>
    <definedName name="FDD_125_14" hidden="1">"A35795"</definedName>
    <definedName name="FDD_125_2" hidden="1">"A31412"</definedName>
    <definedName name="FDD_125_3" hidden="1">"A31777"</definedName>
    <definedName name="FDD_125_4" hidden="1">"A32142"</definedName>
    <definedName name="FDD_125_5" hidden="1">"A32508"</definedName>
    <definedName name="FDD_125_6" hidden="1">"A32873"</definedName>
    <definedName name="FDD_125_7" hidden="1">"A33238"</definedName>
    <definedName name="FDD_125_8" hidden="1">"A33603"</definedName>
    <definedName name="FDD_125_9" hidden="1">"A33969"</definedName>
    <definedName name="FDD_126_0" hidden="1">"A30681"</definedName>
    <definedName name="FDD_126_1" hidden="1">"A31047"</definedName>
    <definedName name="FDD_126_10" hidden="1">"A34334"</definedName>
    <definedName name="FDD_126_11" hidden="1">"A34699"</definedName>
    <definedName name="FDD_126_12" hidden="1">"A35064"</definedName>
    <definedName name="FDD_126_13" hidden="1">"A35430"</definedName>
    <definedName name="FDD_126_14" hidden="1">"A35795"</definedName>
    <definedName name="FDD_126_2" hidden="1">"A31412"</definedName>
    <definedName name="FDD_126_3" hidden="1">"A31777"</definedName>
    <definedName name="FDD_126_4" hidden="1">"A32142"</definedName>
    <definedName name="FDD_126_5" hidden="1">"A32508"</definedName>
    <definedName name="FDD_126_6" hidden="1">"A32873"</definedName>
    <definedName name="FDD_126_7" hidden="1">"A33238"</definedName>
    <definedName name="FDD_126_8" hidden="1">"A33603"</definedName>
    <definedName name="FDD_126_9" hidden="1">"A33969"</definedName>
    <definedName name="FDD_127_0" hidden="1">"A30681"</definedName>
    <definedName name="FDD_127_1" hidden="1">"A31047"</definedName>
    <definedName name="FDD_127_10" hidden="1">"A34334"</definedName>
    <definedName name="FDD_127_11" hidden="1">"A34699"</definedName>
    <definedName name="FDD_127_12" hidden="1">"A35064"</definedName>
    <definedName name="FDD_127_13" hidden="1">"A35430"</definedName>
    <definedName name="FDD_127_14" hidden="1">"A35795"</definedName>
    <definedName name="FDD_127_2" hidden="1">"A31412"</definedName>
    <definedName name="FDD_127_3" hidden="1">"A31777"</definedName>
    <definedName name="FDD_127_4" hidden="1">"A32142"</definedName>
    <definedName name="FDD_127_5" hidden="1">"A32508"</definedName>
    <definedName name="FDD_127_6" hidden="1">"A32873"</definedName>
    <definedName name="FDD_127_7" hidden="1">"A33238"</definedName>
    <definedName name="FDD_127_8" hidden="1">"A33603"</definedName>
    <definedName name="FDD_127_9" hidden="1">"A33969"</definedName>
    <definedName name="FDD_128_0" hidden="1">"A30681"</definedName>
    <definedName name="FDD_128_1" hidden="1">"A31047"</definedName>
    <definedName name="FDD_128_10" hidden="1">"A34334"</definedName>
    <definedName name="FDD_128_11" hidden="1">"A34699"</definedName>
    <definedName name="FDD_128_12" hidden="1">"A35064"</definedName>
    <definedName name="FDD_128_13" hidden="1">"A35430"</definedName>
    <definedName name="FDD_128_14" hidden="1">"A35795"</definedName>
    <definedName name="FDD_128_2" hidden="1">"A31412"</definedName>
    <definedName name="FDD_128_3" hidden="1">"A31777"</definedName>
    <definedName name="FDD_128_4" hidden="1">"A32142"</definedName>
    <definedName name="FDD_128_5" hidden="1">"A32508"</definedName>
    <definedName name="FDD_128_6" hidden="1">"A32873"</definedName>
    <definedName name="FDD_128_7" hidden="1">"A33238"</definedName>
    <definedName name="FDD_128_8" hidden="1">"A33603"</definedName>
    <definedName name="FDD_128_9" hidden="1">"A33969"</definedName>
    <definedName name="FDD_129_0" hidden="1">"A30681"</definedName>
    <definedName name="FDD_129_1" hidden="1">"A31047"</definedName>
    <definedName name="FDD_129_10" hidden="1">"A34334"</definedName>
    <definedName name="FDD_129_11" hidden="1">"A34699"</definedName>
    <definedName name="FDD_129_12" hidden="1">"A35064"</definedName>
    <definedName name="FDD_129_13" hidden="1">"A35430"</definedName>
    <definedName name="FDD_129_14" hidden="1">"A35795"</definedName>
    <definedName name="FDD_129_2" hidden="1">"A31412"</definedName>
    <definedName name="FDD_129_3" hidden="1">"A31777"</definedName>
    <definedName name="FDD_129_4" hidden="1">"A32142"</definedName>
    <definedName name="FDD_129_5" hidden="1">"A32508"</definedName>
    <definedName name="FDD_129_6" hidden="1">"A32873"</definedName>
    <definedName name="FDD_129_7" hidden="1">"A33238"</definedName>
    <definedName name="FDD_129_8" hidden="1">"A33603"</definedName>
    <definedName name="FDD_129_9" hidden="1">"A33969"</definedName>
    <definedName name="FDD_13_0" hidden="1">"A25569"</definedName>
    <definedName name="FDD_130_0" hidden="1">"A30681"</definedName>
    <definedName name="FDD_130_1" hidden="1">"A31047"</definedName>
    <definedName name="FDD_130_10" hidden="1">"A34334"</definedName>
    <definedName name="FDD_130_11" hidden="1">"A34699"</definedName>
    <definedName name="FDD_130_12" hidden="1">"A35064"</definedName>
    <definedName name="FDD_130_13" hidden="1">"A35430"</definedName>
    <definedName name="FDD_130_14" hidden="1">"A35795"</definedName>
    <definedName name="FDD_130_2" hidden="1">"A31412"</definedName>
    <definedName name="FDD_130_3" hidden="1">"A31777"</definedName>
    <definedName name="FDD_130_4" hidden="1">"A32142"</definedName>
    <definedName name="FDD_130_5" hidden="1">"A32508"</definedName>
    <definedName name="FDD_130_6" hidden="1">"A32873"</definedName>
    <definedName name="FDD_130_7" hidden="1">"A33238"</definedName>
    <definedName name="FDD_130_8" hidden="1">"A33603"</definedName>
    <definedName name="FDD_130_9" hidden="1">"A33969"</definedName>
    <definedName name="FDD_131_0" hidden="1">"A30681"</definedName>
    <definedName name="FDD_131_1" hidden="1">"A31047"</definedName>
    <definedName name="FDD_131_10" hidden="1">"A34334"</definedName>
    <definedName name="FDD_131_11" hidden="1">"A34699"</definedName>
    <definedName name="FDD_131_12" hidden="1">"A35064"</definedName>
    <definedName name="FDD_131_13" hidden="1">"A35430"</definedName>
    <definedName name="FDD_131_14" hidden="1">"A35795"</definedName>
    <definedName name="FDD_131_2" hidden="1">"A31412"</definedName>
    <definedName name="FDD_131_3" hidden="1">"A31777"</definedName>
    <definedName name="FDD_131_4" hidden="1">"A32142"</definedName>
    <definedName name="FDD_131_5" hidden="1">"A32508"</definedName>
    <definedName name="FDD_131_6" hidden="1">"A32873"</definedName>
    <definedName name="FDD_131_7" hidden="1">"A33238"</definedName>
    <definedName name="FDD_131_8" hidden="1">"A33603"</definedName>
    <definedName name="FDD_131_9" hidden="1">"A33969"</definedName>
    <definedName name="FDD_132_0" hidden="1">"U30681"</definedName>
    <definedName name="FDD_132_1" hidden="1">"U31047"</definedName>
    <definedName name="FDD_132_10" hidden="1">"U34334"</definedName>
    <definedName name="FDD_132_11" hidden="1">"U34699"</definedName>
    <definedName name="FDD_132_12" hidden="1">"U35064"</definedName>
    <definedName name="FDD_132_13" hidden="1">"U35430"</definedName>
    <definedName name="FDD_132_14" hidden="1">"U35795"</definedName>
    <definedName name="FDD_132_2" hidden="1">"U31412"</definedName>
    <definedName name="FDD_132_3" hidden="1">"U31777"</definedName>
    <definedName name="FDD_132_4" hidden="1">"U32142"</definedName>
    <definedName name="FDD_132_5" hidden="1">"U32508"</definedName>
    <definedName name="FDD_132_6" hidden="1">"U32873"</definedName>
    <definedName name="FDD_132_7" hidden="1">"U33238"</definedName>
    <definedName name="FDD_132_8" hidden="1">"U33603"</definedName>
    <definedName name="FDD_132_9" hidden="1">"U33969"</definedName>
    <definedName name="FDD_133_0" hidden="1">"A30681"</definedName>
    <definedName name="FDD_133_1" hidden="1">"A31047"</definedName>
    <definedName name="FDD_133_10" hidden="1">"A34334"</definedName>
    <definedName name="FDD_133_11" hidden="1">"A34699"</definedName>
    <definedName name="FDD_133_12" hidden="1">"A35064"</definedName>
    <definedName name="FDD_133_13" hidden="1">"A35430"</definedName>
    <definedName name="FDD_133_14" hidden="1">"A35795"</definedName>
    <definedName name="FDD_133_2" hidden="1">"A31412"</definedName>
    <definedName name="FDD_133_3" hidden="1">"A31777"</definedName>
    <definedName name="FDD_133_4" hidden="1">"A32142"</definedName>
    <definedName name="FDD_133_5" hidden="1">"A32508"</definedName>
    <definedName name="FDD_133_6" hidden="1">"A32873"</definedName>
    <definedName name="FDD_133_7" hidden="1">"A33238"</definedName>
    <definedName name="FDD_133_8" hidden="1">"A33603"</definedName>
    <definedName name="FDD_133_9" hidden="1">"A33969"</definedName>
    <definedName name="FDD_134_0" hidden="1">"A30681"</definedName>
    <definedName name="FDD_134_1" hidden="1">"A31047"</definedName>
    <definedName name="FDD_134_10" hidden="1">"A34334"</definedName>
    <definedName name="FDD_134_11" hidden="1">"A34699"</definedName>
    <definedName name="FDD_134_12" hidden="1">"A35064"</definedName>
    <definedName name="FDD_134_13" hidden="1">"A35430"</definedName>
    <definedName name="FDD_134_14" hidden="1">"A35795"</definedName>
    <definedName name="FDD_134_2" hidden="1">"A31412"</definedName>
    <definedName name="FDD_134_3" hidden="1">"A31777"</definedName>
    <definedName name="FDD_134_4" hidden="1">"A32142"</definedName>
    <definedName name="FDD_134_5" hidden="1">"A32508"</definedName>
    <definedName name="FDD_134_6" hidden="1">"A32873"</definedName>
    <definedName name="FDD_134_7" hidden="1">"A33238"</definedName>
    <definedName name="FDD_134_8" hidden="1">"A33603"</definedName>
    <definedName name="FDD_134_9" hidden="1">"A33969"</definedName>
    <definedName name="FDD_135_0" hidden="1">"A30681"</definedName>
    <definedName name="FDD_135_1" hidden="1">"A31047"</definedName>
    <definedName name="FDD_135_10" hidden="1">"A34334"</definedName>
    <definedName name="FDD_135_11" hidden="1">"A34699"</definedName>
    <definedName name="FDD_135_12" hidden="1">"A35064"</definedName>
    <definedName name="FDD_135_13" hidden="1">"A35430"</definedName>
    <definedName name="FDD_135_14" hidden="1">"A35795"</definedName>
    <definedName name="FDD_135_2" hidden="1">"A31412"</definedName>
    <definedName name="FDD_135_3" hidden="1">"A31777"</definedName>
    <definedName name="FDD_135_4" hidden="1">"A32142"</definedName>
    <definedName name="FDD_135_5" hidden="1">"A32508"</definedName>
    <definedName name="FDD_135_6" hidden="1">"A32873"</definedName>
    <definedName name="FDD_135_7" hidden="1">"A33238"</definedName>
    <definedName name="FDD_135_8" hidden="1">"A33603"</definedName>
    <definedName name="FDD_135_9" hidden="1">"A33969"</definedName>
    <definedName name="FDD_136_0" hidden="1">"A30681"</definedName>
    <definedName name="FDD_136_1" hidden="1">"A31047"</definedName>
    <definedName name="FDD_136_10" hidden="1">"A34334"</definedName>
    <definedName name="FDD_136_11" hidden="1">"A34699"</definedName>
    <definedName name="FDD_136_12" hidden="1">"A35064"</definedName>
    <definedName name="FDD_136_13" hidden="1">"A35430"</definedName>
    <definedName name="FDD_136_14" hidden="1">"A35795"</definedName>
    <definedName name="FDD_136_2" hidden="1">"A31412"</definedName>
    <definedName name="FDD_136_3" hidden="1">"A31777"</definedName>
    <definedName name="FDD_136_4" hidden="1">"A32142"</definedName>
    <definedName name="FDD_136_5" hidden="1">"A32508"</definedName>
    <definedName name="FDD_136_6" hidden="1">"A32873"</definedName>
    <definedName name="FDD_136_7" hidden="1">"A33238"</definedName>
    <definedName name="FDD_136_8" hidden="1">"A33603"</definedName>
    <definedName name="FDD_136_9" hidden="1">"A33969"</definedName>
    <definedName name="FDD_137_0" hidden="1">"A30681"</definedName>
    <definedName name="FDD_137_1" hidden="1">"A31047"</definedName>
    <definedName name="FDD_137_10" hidden="1">"A34334"</definedName>
    <definedName name="FDD_137_11" hidden="1">"A34699"</definedName>
    <definedName name="FDD_137_12" hidden="1">"A35064"</definedName>
    <definedName name="FDD_137_13" hidden="1">"A35430"</definedName>
    <definedName name="FDD_137_14" hidden="1">"A35795"</definedName>
    <definedName name="FDD_137_2" hidden="1">"A31412"</definedName>
    <definedName name="FDD_137_3" hidden="1">"A31777"</definedName>
    <definedName name="FDD_137_4" hidden="1">"A32142"</definedName>
    <definedName name="FDD_137_5" hidden="1">"A32508"</definedName>
    <definedName name="FDD_137_6" hidden="1">"A32873"</definedName>
    <definedName name="FDD_137_7" hidden="1">"A33238"</definedName>
    <definedName name="FDD_137_8" hidden="1">"A33603"</definedName>
    <definedName name="FDD_137_9" hidden="1">"A33969"</definedName>
    <definedName name="FDD_138_0" hidden="1">"A30681"</definedName>
    <definedName name="FDD_138_1" hidden="1">"A31047"</definedName>
    <definedName name="FDD_138_10" hidden="1">"A34334"</definedName>
    <definedName name="FDD_138_11" hidden="1">"A34699"</definedName>
    <definedName name="FDD_138_12" hidden="1">"A35064"</definedName>
    <definedName name="FDD_138_13" hidden="1">"A35430"</definedName>
    <definedName name="FDD_138_14" hidden="1">"A35795"</definedName>
    <definedName name="FDD_138_2" hidden="1">"A31412"</definedName>
    <definedName name="FDD_138_3" hidden="1">"A31777"</definedName>
    <definedName name="FDD_138_4" hidden="1">"A32142"</definedName>
    <definedName name="FDD_138_5" hidden="1">"A32508"</definedName>
    <definedName name="FDD_138_6" hidden="1">"A32873"</definedName>
    <definedName name="FDD_138_7" hidden="1">"A33238"</definedName>
    <definedName name="FDD_138_8" hidden="1">"A33603"</definedName>
    <definedName name="FDD_138_9" hidden="1">"A33969"</definedName>
    <definedName name="FDD_139_0" hidden="1">"A30681"</definedName>
    <definedName name="FDD_139_1" hidden="1">"A31047"</definedName>
    <definedName name="FDD_139_10" hidden="1">"U34334"</definedName>
    <definedName name="FDD_139_11" hidden="1">"U34699"</definedName>
    <definedName name="FDD_139_12" hidden="1">"U35064"</definedName>
    <definedName name="FDD_139_13" hidden="1">"U35430"</definedName>
    <definedName name="FDD_139_14" hidden="1">"U35795"</definedName>
    <definedName name="FDD_139_2" hidden="1">"A31412"</definedName>
    <definedName name="FDD_139_3" hidden="1">"U31777"</definedName>
    <definedName name="FDD_139_4" hidden="1">"U32142"</definedName>
    <definedName name="FDD_139_5" hidden="1">"U32508"</definedName>
    <definedName name="FDD_139_6" hidden="1">"U32873"</definedName>
    <definedName name="FDD_139_7" hidden="1">"U33238"</definedName>
    <definedName name="FDD_139_8" hidden="1">"U33603"</definedName>
    <definedName name="FDD_139_9" hidden="1">"U33969"</definedName>
    <definedName name="FDD_14_0" hidden="1">"A25569"</definedName>
    <definedName name="FDD_140_0" hidden="1">"A25569"</definedName>
    <definedName name="FDD_141_0" hidden="1">"A30681"</definedName>
    <definedName name="FDD_141_1" hidden="1">"A31047"</definedName>
    <definedName name="FDD_141_10" hidden="1">"A34334"</definedName>
    <definedName name="FDD_141_11" hidden="1">"A34699"</definedName>
    <definedName name="FDD_141_12" hidden="1">"A35064"</definedName>
    <definedName name="FDD_141_13" hidden="1">"A35430"</definedName>
    <definedName name="FDD_141_14" hidden="1">"A35795"</definedName>
    <definedName name="FDD_141_2" hidden="1">"A31412"</definedName>
    <definedName name="FDD_141_3" hidden="1">"A31777"</definedName>
    <definedName name="FDD_141_4" hidden="1">"A32142"</definedName>
    <definedName name="FDD_141_5" hidden="1">"A32508"</definedName>
    <definedName name="FDD_141_6" hidden="1">"A32873"</definedName>
    <definedName name="FDD_141_7" hidden="1">"A33238"</definedName>
    <definedName name="FDD_141_8" hidden="1">"A33603"</definedName>
    <definedName name="FDD_141_9" hidden="1">"A33969"</definedName>
    <definedName name="FDD_142_0" hidden="1">"A30681"</definedName>
    <definedName name="FDD_142_1" hidden="1">"A31047"</definedName>
    <definedName name="FDD_142_10" hidden="1">"A34334"</definedName>
    <definedName name="FDD_142_11" hidden="1">"A34699"</definedName>
    <definedName name="FDD_142_12" hidden="1">"A35064"</definedName>
    <definedName name="FDD_142_13" hidden="1">"A35430"</definedName>
    <definedName name="FDD_142_14" hidden="1">"A35795"</definedName>
    <definedName name="FDD_142_2" hidden="1">"A31412"</definedName>
    <definedName name="FDD_142_3" hidden="1">"A31777"</definedName>
    <definedName name="FDD_142_4" hidden="1">"A32142"</definedName>
    <definedName name="FDD_142_5" hidden="1">"A32508"</definedName>
    <definedName name="FDD_142_6" hidden="1">"A32873"</definedName>
    <definedName name="FDD_142_7" hidden="1">"A33238"</definedName>
    <definedName name="FDD_142_8" hidden="1">"A33603"</definedName>
    <definedName name="FDD_142_9" hidden="1">"A33969"</definedName>
    <definedName name="FDD_143_0" hidden="1">"A30681"</definedName>
    <definedName name="FDD_143_1" hidden="1">"A31047"</definedName>
    <definedName name="FDD_143_10" hidden="1">"A34334"</definedName>
    <definedName name="FDD_143_11" hidden="1">"A34699"</definedName>
    <definedName name="FDD_143_12" hidden="1">"A35064"</definedName>
    <definedName name="FDD_143_13" hidden="1">"A35430"</definedName>
    <definedName name="FDD_143_14" hidden="1">"A35795"</definedName>
    <definedName name="FDD_143_2" hidden="1">"A31412"</definedName>
    <definedName name="FDD_143_3" hidden="1">"A31777"</definedName>
    <definedName name="FDD_143_4" hidden="1">"A32142"</definedName>
    <definedName name="FDD_143_5" hidden="1">"A32508"</definedName>
    <definedName name="FDD_143_6" hidden="1">"A32873"</definedName>
    <definedName name="FDD_143_7" hidden="1">"A33238"</definedName>
    <definedName name="FDD_143_8" hidden="1">"A33603"</definedName>
    <definedName name="FDD_143_9" hidden="1">"A33969"</definedName>
    <definedName name="FDD_144_0" hidden="1">"A30681"</definedName>
    <definedName name="FDD_144_1" hidden="1">"A31047"</definedName>
    <definedName name="FDD_144_10" hidden="1">"A34334"</definedName>
    <definedName name="FDD_144_11" hidden="1">"A34699"</definedName>
    <definedName name="FDD_144_12" hidden="1">"A35064"</definedName>
    <definedName name="FDD_144_13" hidden="1">"A35430"</definedName>
    <definedName name="FDD_144_14" hidden="1">"A35795"</definedName>
    <definedName name="FDD_144_2" hidden="1">"A31412"</definedName>
    <definedName name="FDD_144_3" hidden="1">"A31777"</definedName>
    <definedName name="FDD_144_4" hidden="1">"A32142"</definedName>
    <definedName name="FDD_144_5" hidden="1">"A32508"</definedName>
    <definedName name="FDD_144_6" hidden="1">"A32873"</definedName>
    <definedName name="FDD_144_7" hidden="1">"A33238"</definedName>
    <definedName name="FDD_144_8" hidden="1">"A33603"</definedName>
    <definedName name="FDD_144_9" hidden="1">"A33969"</definedName>
    <definedName name="FDD_145_0" hidden="1">"A30681"</definedName>
    <definedName name="FDD_145_1" hidden="1">"A31047"</definedName>
    <definedName name="FDD_145_10" hidden="1">"A34334"</definedName>
    <definedName name="FDD_145_11" hidden="1">"A34699"</definedName>
    <definedName name="FDD_145_12" hidden="1">"A35064"</definedName>
    <definedName name="FDD_145_13" hidden="1">"A35430"</definedName>
    <definedName name="FDD_145_14" hidden="1">"A35795"</definedName>
    <definedName name="FDD_145_2" hidden="1">"A31412"</definedName>
    <definedName name="FDD_145_3" hidden="1">"A31777"</definedName>
    <definedName name="FDD_145_4" hidden="1">"A32142"</definedName>
    <definedName name="FDD_145_5" hidden="1">"A32508"</definedName>
    <definedName name="FDD_145_6" hidden="1">"A32873"</definedName>
    <definedName name="FDD_145_7" hidden="1">"A33238"</definedName>
    <definedName name="FDD_145_8" hidden="1">"A33603"</definedName>
    <definedName name="FDD_145_9" hidden="1">"A33969"</definedName>
    <definedName name="FDD_146_0" hidden="1">"A30681"</definedName>
    <definedName name="FDD_146_1" hidden="1">"A31047"</definedName>
    <definedName name="FDD_146_10" hidden="1">"A34334"</definedName>
    <definedName name="FDD_146_11" hidden="1">"A34699"</definedName>
    <definedName name="FDD_146_12" hidden="1">"A35064"</definedName>
    <definedName name="FDD_146_13" hidden="1">"A35430"</definedName>
    <definedName name="FDD_146_14" hidden="1">"A35795"</definedName>
    <definedName name="FDD_146_2" hidden="1">"A31412"</definedName>
    <definedName name="FDD_146_3" hidden="1">"A31777"</definedName>
    <definedName name="FDD_146_4" hidden="1">"A32142"</definedName>
    <definedName name="FDD_146_5" hidden="1">"A32508"</definedName>
    <definedName name="FDD_146_6" hidden="1">"A32873"</definedName>
    <definedName name="FDD_146_7" hidden="1">"A33238"</definedName>
    <definedName name="FDD_146_8" hidden="1">"A33603"</definedName>
    <definedName name="FDD_146_9" hidden="1">"A33969"</definedName>
    <definedName name="FDD_147_0" hidden="1">"U30681"</definedName>
    <definedName name="FDD_147_1" hidden="1">"U31047"</definedName>
    <definedName name="FDD_147_10" hidden="1">"U34334"</definedName>
    <definedName name="FDD_147_11" hidden="1">"U34699"</definedName>
    <definedName name="FDD_147_12" hidden="1">"U35064"</definedName>
    <definedName name="FDD_147_13" hidden="1">"U35430"</definedName>
    <definedName name="FDD_147_14" hidden="1">"U35795"</definedName>
    <definedName name="FDD_147_2" hidden="1">"U31412"</definedName>
    <definedName name="FDD_147_3" hidden="1">"U31777"</definedName>
    <definedName name="FDD_147_4" hidden="1">"U32142"</definedName>
    <definedName name="FDD_147_5" hidden="1">"U32508"</definedName>
    <definedName name="FDD_147_6" hidden="1">"U32873"</definedName>
    <definedName name="FDD_147_7" hidden="1">"U33238"</definedName>
    <definedName name="FDD_147_8" hidden="1">"U33603"</definedName>
    <definedName name="FDD_147_9" hidden="1">"U33969"</definedName>
    <definedName name="FDD_148_0" hidden="1">"A30681"</definedName>
    <definedName name="FDD_148_1" hidden="1">"A31047"</definedName>
    <definedName name="FDD_148_10" hidden="1">"A34334"</definedName>
    <definedName name="FDD_148_11" hidden="1">"A34699"</definedName>
    <definedName name="FDD_148_12" hidden="1">"A35064"</definedName>
    <definedName name="FDD_148_13" hidden="1">"A35430"</definedName>
    <definedName name="FDD_148_14" hidden="1">"A35795"</definedName>
    <definedName name="FDD_148_2" hidden="1">"A31412"</definedName>
    <definedName name="FDD_148_3" hidden="1">"A31777"</definedName>
    <definedName name="FDD_148_4" hidden="1">"A32142"</definedName>
    <definedName name="FDD_148_5" hidden="1">"A32508"</definedName>
    <definedName name="FDD_148_6" hidden="1">"A32873"</definedName>
    <definedName name="FDD_148_7" hidden="1">"A33238"</definedName>
    <definedName name="FDD_148_8" hidden="1">"A33603"</definedName>
    <definedName name="FDD_148_9" hidden="1">"A33969"</definedName>
    <definedName name="FDD_149_0" hidden="1">"U30681"</definedName>
    <definedName name="FDD_149_1" hidden="1">"U31047"</definedName>
    <definedName name="FDD_149_10" hidden="1">"U34334"</definedName>
    <definedName name="FDD_149_11" hidden="1">"U34699"</definedName>
    <definedName name="FDD_149_12" hidden="1">"U35064"</definedName>
    <definedName name="FDD_149_13" hidden="1">"U35430"</definedName>
    <definedName name="FDD_149_14" hidden="1">"A35795"</definedName>
    <definedName name="FDD_149_2" hidden="1">"U31412"</definedName>
    <definedName name="FDD_149_3" hidden="1">"U31777"</definedName>
    <definedName name="FDD_149_4" hidden="1">"U32142"</definedName>
    <definedName name="FDD_149_5" hidden="1">"U32508"</definedName>
    <definedName name="FDD_149_6" hidden="1">"U32873"</definedName>
    <definedName name="FDD_149_7" hidden="1">"U33238"</definedName>
    <definedName name="FDD_149_8" hidden="1">"U33603"</definedName>
    <definedName name="FDD_149_9" hidden="1">"U33969"</definedName>
    <definedName name="FDD_15_0" hidden="1">"A25569"</definedName>
    <definedName name="FDD_151_0" hidden="1">"A30681"</definedName>
    <definedName name="FDD_151_1" hidden="1">"A31047"</definedName>
    <definedName name="FDD_151_10" hidden="1">"A34334"</definedName>
    <definedName name="FDD_151_11" hidden="1">"A34699"</definedName>
    <definedName name="FDD_151_12" hidden="1">"A35064"</definedName>
    <definedName name="FDD_151_13" hidden="1">"A35430"</definedName>
    <definedName name="FDD_151_14" hidden="1">"A35795"</definedName>
    <definedName name="FDD_151_2" hidden="1">"A31412"</definedName>
    <definedName name="FDD_151_3" hidden="1">"A31777"</definedName>
    <definedName name="FDD_151_4" hidden="1">"A32142"</definedName>
    <definedName name="FDD_151_5" hidden="1">"A32508"</definedName>
    <definedName name="FDD_151_6" hidden="1">"A32873"</definedName>
    <definedName name="FDD_151_7" hidden="1">"A33238"</definedName>
    <definedName name="FDD_151_8" hidden="1">"A33603"</definedName>
    <definedName name="FDD_151_9" hidden="1">"A33969"</definedName>
    <definedName name="FDD_152_0" hidden="1">"A30681"</definedName>
    <definedName name="FDD_152_1" hidden="1">"A31047"</definedName>
    <definedName name="FDD_152_10" hidden="1">"A34334"</definedName>
    <definedName name="FDD_152_11" hidden="1">"A34699"</definedName>
    <definedName name="FDD_152_12" hidden="1">"A35064"</definedName>
    <definedName name="FDD_152_13" hidden="1">"A35430"</definedName>
    <definedName name="FDD_152_14" hidden="1">"A35795"</definedName>
    <definedName name="FDD_152_15" hidden="1">"E36160"</definedName>
    <definedName name="FDD_152_2" hidden="1">"A31412"</definedName>
    <definedName name="FDD_152_3" hidden="1">"A31777"</definedName>
    <definedName name="FDD_152_4" hidden="1">"A32142"</definedName>
    <definedName name="FDD_152_5" hidden="1">"A32508"</definedName>
    <definedName name="FDD_152_6" hidden="1">"A32873"</definedName>
    <definedName name="FDD_152_7" hidden="1">"A33238"</definedName>
    <definedName name="FDD_152_8" hidden="1">"A33603"</definedName>
    <definedName name="FDD_152_9" hidden="1">"A33969"</definedName>
    <definedName name="FDD_153_0" hidden="1">"A30681"</definedName>
    <definedName name="FDD_153_1" hidden="1">"A31047"</definedName>
    <definedName name="FDD_153_10" hidden="1">"A34334"</definedName>
    <definedName name="FDD_153_11" hidden="1">"A34699"</definedName>
    <definedName name="FDD_153_12" hidden="1">"A35064"</definedName>
    <definedName name="FDD_153_13" hidden="1">"A35430"</definedName>
    <definedName name="FDD_153_14" hidden="1">"A35795"</definedName>
    <definedName name="FDD_153_2" hidden="1">"A31412"</definedName>
    <definedName name="FDD_153_3" hidden="1">"A31777"</definedName>
    <definedName name="FDD_153_4" hidden="1">"A32142"</definedName>
    <definedName name="FDD_153_5" hidden="1">"A32508"</definedName>
    <definedName name="FDD_153_6" hidden="1">"A32873"</definedName>
    <definedName name="FDD_153_7" hidden="1">"A33238"</definedName>
    <definedName name="FDD_153_8" hidden="1">"A33603"</definedName>
    <definedName name="FDD_153_9" hidden="1">"A33969"</definedName>
    <definedName name="FDD_154_0" hidden="1">"A30681"</definedName>
    <definedName name="FDD_154_1" hidden="1">"A31047"</definedName>
    <definedName name="FDD_154_10" hidden="1">"A34334"</definedName>
    <definedName name="FDD_154_11" hidden="1">"A34699"</definedName>
    <definedName name="FDD_154_12" hidden="1">"A35064"</definedName>
    <definedName name="FDD_154_13" hidden="1">"A35430"</definedName>
    <definedName name="FDD_154_14" hidden="1">"A35795"</definedName>
    <definedName name="FDD_154_2" hidden="1">"A31412"</definedName>
    <definedName name="FDD_154_3" hidden="1">"A31777"</definedName>
    <definedName name="FDD_154_4" hidden="1">"A32142"</definedName>
    <definedName name="FDD_154_5" hidden="1">"A32508"</definedName>
    <definedName name="FDD_154_6" hidden="1">"A32873"</definedName>
    <definedName name="FDD_154_7" hidden="1">"A33238"</definedName>
    <definedName name="FDD_154_8" hidden="1">"A33603"</definedName>
    <definedName name="FDD_154_9" hidden="1">"A33969"</definedName>
    <definedName name="FDD_155_0" hidden="1">"A25569"</definedName>
    <definedName name="FDD_156_0" hidden="1">"A30681"</definedName>
    <definedName name="FDD_156_1" hidden="1">"A31047"</definedName>
    <definedName name="FDD_156_10" hidden="1">"A34334"</definedName>
    <definedName name="FDD_156_11" hidden="1">"A34699"</definedName>
    <definedName name="FDD_156_12" hidden="1">"A35064"</definedName>
    <definedName name="FDD_156_13" hidden="1">"A35430"</definedName>
    <definedName name="FDD_156_14" hidden="1">"A35795"</definedName>
    <definedName name="FDD_156_15" hidden="1">"E36160"</definedName>
    <definedName name="FDD_156_2" hidden="1">"A31412"</definedName>
    <definedName name="FDD_156_3" hidden="1">"A31777"</definedName>
    <definedName name="FDD_156_4" hidden="1">"A32142"</definedName>
    <definedName name="FDD_156_5" hidden="1">"A32508"</definedName>
    <definedName name="FDD_156_6" hidden="1">"A32873"</definedName>
    <definedName name="FDD_156_7" hidden="1">"A33238"</definedName>
    <definedName name="FDD_156_8" hidden="1">"A33603"</definedName>
    <definedName name="FDD_156_9" hidden="1">"A33969"</definedName>
    <definedName name="FDD_157_0" hidden="1">"A30681"</definedName>
    <definedName name="FDD_157_1" hidden="1">"A31047"</definedName>
    <definedName name="FDD_157_10" hidden="1">"A34334"</definedName>
    <definedName name="FDD_157_11" hidden="1">"A34699"</definedName>
    <definedName name="FDD_157_12" hidden="1">"A35064"</definedName>
    <definedName name="FDD_157_13" hidden="1">"A35430"</definedName>
    <definedName name="FDD_157_14" hidden="1">"A35795"</definedName>
    <definedName name="FDD_157_2" hidden="1">"A31412"</definedName>
    <definedName name="FDD_157_3" hidden="1">"A31777"</definedName>
    <definedName name="FDD_157_4" hidden="1">"A32142"</definedName>
    <definedName name="FDD_157_5" hidden="1">"A32508"</definedName>
    <definedName name="FDD_157_6" hidden="1">"A32873"</definedName>
    <definedName name="FDD_157_7" hidden="1">"A33238"</definedName>
    <definedName name="FDD_157_8" hidden="1">"A33603"</definedName>
    <definedName name="FDD_157_9" hidden="1">"A33969"</definedName>
    <definedName name="FDD_158_0" hidden="1">"A30681"</definedName>
    <definedName name="FDD_158_1" hidden="1">"A31047"</definedName>
    <definedName name="FDD_158_10" hidden="1">"A34334"</definedName>
    <definedName name="FDD_158_11" hidden="1">"A34699"</definedName>
    <definedName name="FDD_158_12" hidden="1">"A35064"</definedName>
    <definedName name="FDD_158_13" hidden="1">"A35430"</definedName>
    <definedName name="FDD_158_14" hidden="1">"A35795"</definedName>
    <definedName name="FDD_158_15" hidden="1">"E36160"</definedName>
    <definedName name="FDD_158_2" hidden="1">"A31412"</definedName>
    <definedName name="FDD_158_3" hidden="1">"A31777"</definedName>
    <definedName name="FDD_158_4" hidden="1">"A32142"</definedName>
    <definedName name="FDD_158_5" hidden="1">"A32508"</definedName>
    <definedName name="FDD_158_6" hidden="1">"A32873"</definedName>
    <definedName name="FDD_158_7" hidden="1">"A33238"</definedName>
    <definedName name="FDD_158_8" hidden="1">"A33603"</definedName>
    <definedName name="FDD_158_9" hidden="1">"A33969"</definedName>
    <definedName name="FDD_159_0" hidden="1">"A30681"</definedName>
    <definedName name="FDD_159_1" hidden="1">"A31047"</definedName>
    <definedName name="FDD_159_10" hidden="1">"A34334"</definedName>
    <definedName name="FDD_159_11" hidden="1">"A34699"</definedName>
    <definedName name="FDD_159_12" hidden="1">"A35064"</definedName>
    <definedName name="FDD_159_13" hidden="1">"A35430"</definedName>
    <definedName name="FDD_159_14" hidden="1">"A35795"</definedName>
    <definedName name="FDD_159_2" hidden="1">"A31412"</definedName>
    <definedName name="FDD_159_3" hidden="1">"A31777"</definedName>
    <definedName name="FDD_159_4" hidden="1">"A32142"</definedName>
    <definedName name="FDD_159_5" hidden="1">"A32508"</definedName>
    <definedName name="FDD_159_6" hidden="1">"A32873"</definedName>
    <definedName name="FDD_159_7" hidden="1">"A33238"</definedName>
    <definedName name="FDD_159_8" hidden="1">"A33603"</definedName>
    <definedName name="FDD_159_9" hidden="1">"A33969"</definedName>
    <definedName name="FDD_16_0" hidden="1">"A25569"</definedName>
    <definedName name="FDD_160_0" hidden="1">"A30681"</definedName>
    <definedName name="FDD_160_1" hidden="1">"A31047"</definedName>
    <definedName name="FDD_160_10" hidden="1">"A34334"</definedName>
    <definedName name="FDD_160_11" hidden="1">"A34699"</definedName>
    <definedName name="FDD_160_12" hidden="1">"A35064"</definedName>
    <definedName name="FDD_160_13" hidden="1">"A35430"</definedName>
    <definedName name="FDD_160_14" hidden="1">"A35795"</definedName>
    <definedName name="FDD_160_15" hidden="1">"E36160"</definedName>
    <definedName name="FDD_160_2" hidden="1">"A31412"</definedName>
    <definedName name="FDD_160_3" hidden="1">"A31777"</definedName>
    <definedName name="FDD_160_4" hidden="1">"A32142"</definedName>
    <definedName name="FDD_160_5" hidden="1">"A32508"</definedName>
    <definedName name="FDD_160_6" hidden="1">"A32873"</definedName>
    <definedName name="FDD_160_7" hidden="1">"A33238"</definedName>
    <definedName name="FDD_160_8" hidden="1">"A33603"</definedName>
    <definedName name="FDD_160_9" hidden="1">"A33969"</definedName>
    <definedName name="FDD_161_0" hidden="1">"A30681"</definedName>
    <definedName name="FDD_161_1" hidden="1">"A31047"</definedName>
    <definedName name="FDD_161_10" hidden="1">"A34334"</definedName>
    <definedName name="FDD_161_11" hidden="1">"A34699"</definedName>
    <definedName name="FDD_161_12" hidden="1">"A35064"</definedName>
    <definedName name="FDD_161_13" hidden="1">"A35430"</definedName>
    <definedName name="FDD_161_14" hidden="1">"A35795"</definedName>
    <definedName name="FDD_161_2" hidden="1">"A31412"</definedName>
    <definedName name="FDD_161_3" hidden="1">"A31777"</definedName>
    <definedName name="FDD_161_4" hidden="1">"A32142"</definedName>
    <definedName name="FDD_161_5" hidden="1">"A32508"</definedName>
    <definedName name="FDD_161_6" hidden="1">"A32873"</definedName>
    <definedName name="FDD_161_7" hidden="1">"A33238"</definedName>
    <definedName name="FDD_161_8" hidden="1">"A33603"</definedName>
    <definedName name="FDD_161_9" hidden="1">"A33969"</definedName>
    <definedName name="FDD_162_0" hidden="1">"A30681"</definedName>
    <definedName name="FDD_162_1" hidden="1">"A31047"</definedName>
    <definedName name="FDD_162_10" hidden="1">"A34334"</definedName>
    <definedName name="FDD_162_11" hidden="1">"A34699"</definedName>
    <definedName name="FDD_162_12" hidden="1">"A35064"</definedName>
    <definedName name="FDD_162_13" hidden="1">"A35430"</definedName>
    <definedName name="FDD_162_14" hidden="1">"A35795"</definedName>
    <definedName name="FDD_162_2" hidden="1">"A31412"</definedName>
    <definedName name="FDD_162_3" hidden="1">"A31777"</definedName>
    <definedName name="FDD_162_4" hidden="1">"A32142"</definedName>
    <definedName name="FDD_162_5" hidden="1">"A32508"</definedName>
    <definedName name="FDD_162_6" hidden="1">"A32873"</definedName>
    <definedName name="FDD_162_7" hidden="1">"A33238"</definedName>
    <definedName name="FDD_162_8" hidden="1">"A33603"</definedName>
    <definedName name="FDD_162_9" hidden="1">"A33969"</definedName>
    <definedName name="FDD_163_0" hidden="1">"A30681"</definedName>
    <definedName name="FDD_163_1" hidden="1">"A31047"</definedName>
    <definedName name="FDD_163_10" hidden="1">"A34334"</definedName>
    <definedName name="FDD_163_11" hidden="1">"A34699"</definedName>
    <definedName name="FDD_163_12" hidden="1">"A35064"</definedName>
    <definedName name="FDD_163_13" hidden="1">"A35430"</definedName>
    <definedName name="FDD_163_14" hidden="1">"A35795"</definedName>
    <definedName name="FDD_163_2" hidden="1">"A31412"</definedName>
    <definedName name="FDD_163_3" hidden="1">"A31777"</definedName>
    <definedName name="FDD_163_4" hidden="1">"A32142"</definedName>
    <definedName name="FDD_163_5" hidden="1">"A32508"</definedName>
    <definedName name="FDD_163_6" hidden="1">"A32873"</definedName>
    <definedName name="FDD_163_7" hidden="1">"A33238"</definedName>
    <definedName name="FDD_163_8" hidden="1">"A33603"</definedName>
    <definedName name="FDD_163_9" hidden="1">"A33969"</definedName>
    <definedName name="FDD_164_0" hidden="1">"A25569"</definedName>
    <definedName name="FDD_165_0" hidden="1">"A30681"</definedName>
    <definedName name="FDD_165_1" hidden="1">"A31047"</definedName>
    <definedName name="FDD_165_10" hidden="1">"A34334"</definedName>
    <definedName name="FDD_165_11" hidden="1">"A34699"</definedName>
    <definedName name="FDD_165_12" hidden="1">"A35064"</definedName>
    <definedName name="FDD_165_13" hidden="1">"A35430"</definedName>
    <definedName name="FDD_165_14" hidden="1">"A35795"</definedName>
    <definedName name="FDD_165_2" hidden="1">"A31412"</definedName>
    <definedName name="FDD_165_3" hidden="1">"A31777"</definedName>
    <definedName name="FDD_165_4" hidden="1">"A32142"</definedName>
    <definedName name="FDD_165_5" hidden="1">"A32508"</definedName>
    <definedName name="FDD_165_6" hidden="1">"A32873"</definedName>
    <definedName name="FDD_165_7" hidden="1">"A33238"</definedName>
    <definedName name="FDD_165_8" hidden="1">"A33603"</definedName>
    <definedName name="FDD_165_9" hidden="1">"A33969"</definedName>
    <definedName name="FDD_166_0" hidden="1">"A30681"</definedName>
    <definedName name="FDD_166_1" hidden="1">"A31047"</definedName>
    <definedName name="FDD_166_10" hidden="1">"A34334"</definedName>
    <definedName name="FDD_166_11" hidden="1">"A34699"</definedName>
    <definedName name="FDD_166_12" hidden="1">"A35064"</definedName>
    <definedName name="FDD_166_13" hidden="1">"A35430"</definedName>
    <definedName name="FDD_166_14" hidden="1">"A35795"</definedName>
    <definedName name="FDD_166_2" hidden="1">"A31412"</definedName>
    <definedName name="FDD_166_3" hidden="1">"A31777"</definedName>
    <definedName name="FDD_166_4" hidden="1">"A32142"</definedName>
    <definedName name="FDD_166_5" hidden="1">"A32508"</definedName>
    <definedName name="FDD_166_6" hidden="1">"A32873"</definedName>
    <definedName name="FDD_166_7" hidden="1">"A33238"</definedName>
    <definedName name="FDD_166_8" hidden="1">"A33603"</definedName>
    <definedName name="FDD_166_9" hidden="1">"A33969"</definedName>
    <definedName name="FDD_167_0" hidden="1">"A30681"</definedName>
    <definedName name="FDD_167_1" hidden="1">"A31047"</definedName>
    <definedName name="FDD_167_10" hidden="1">"A34334"</definedName>
    <definedName name="FDD_167_11" hidden="1">"A34699"</definedName>
    <definedName name="FDD_167_12" hidden="1">"A35064"</definedName>
    <definedName name="FDD_167_13" hidden="1">"A35430"</definedName>
    <definedName name="FDD_167_14" hidden="1">"A35795"</definedName>
    <definedName name="FDD_167_2" hidden="1">"A31412"</definedName>
    <definedName name="FDD_167_3" hidden="1">"A31777"</definedName>
    <definedName name="FDD_167_4" hidden="1">"A32142"</definedName>
    <definedName name="FDD_167_5" hidden="1">"A32508"</definedName>
    <definedName name="FDD_167_6" hidden="1">"A32873"</definedName>
    <definedName name="FDD_167_7" hidden="1">"A33238"</definedName>
    <definedName name="FDD_167_8" hidden="1">"A33603"</definedName>
    <definedName name="FDD_167_9" hidden="1">"A33969"</definedName>
    <definedName name="FDD_168_0" hidden="1">"E36160"</definedName>
    <definedName name="FDD_168_1" hidden="1">"E36525"</definedName>
    <definedName name="FDD_168_2" hidden="1">"E36891"</definedName>
    <definedName name="FDD_169_0" hidden="1">"A30681"</definedName>
    <definedName name="FDD_169_1" hidden="1">"A31047"</definedName>
    <definedName name="FDD_169_10" hidden="1">"A34334"</definedName>
    <definedName name="FDD_169_11" hidden="1">"A34699"</definedName>
    <definedName name="FDD_169_12" hidden="1">"A35064"</definedName>
    <definedName name="FDD_169_13" hidden="1">"A35430"</definedName>
    <definedName name="FDD_169_14" hidden="1">"A35795"</definedName>
    <definedName name="FDD_169_2" hidden="1">"A31412"</definedName>
    <definedName name="FDD_169_3" hidden="1">"A31777"</definedName>
    <definedName name="FDD_169_4" hidden="1">"A32142"</definedName>
    <definedName name="FDD_169_5" hidden="1">"A32508"</definedName>
    <definedName name="FDD_169_6" hidden="1">"A32873"</definedName>
    <definedName name="FDD_169_7" hidden="1">"A33238"</definedName>
    <definedName name="FDD_169_8" hidden="1">"A33603"</definedName>
    <definedName name="FDD_169_9" hidden="1">"A33969"</definedName>
    <definedName name="FDD_17_0" hidden="1">"A25569"</definedName>
    <definedName name="FDD_170_0" hidden="1">"A30681"</definedName>
    <definedName name="FDD_170_1" hidden="1">"A31047"</definedName>
    <definedName name="FDD_170_10" hidden="1">"A34334"</definedName>
    <definedName name="FDD_170_11" hidden="1">"A34699"</definedName>
    <definedName name="FDD_170_12" hidden="1">"A35064"</definedName>
    <definedName name="FDD_170_13" hidden="1">"A35430"</definedName>
    <definedName name="FDD_170_14" hidden="1">"A35795"</definedName>
    <definedName name="FDD_170_2" hidden="1">"A31412"</definedName>
    <definedName name="FDD_170_3" hidden="1">"A31777"</definedName>
    <definedName name="FDD_170_4" hidden="1">"A32142"</definedName>
    <definedName name="FDD_170_5" hidden="1">"A32508"</definedName>
    <definedName name="FDD_170_6" hidden="1">"A32873"</definedName>
    <definedName name="FDD_170_7" hidden="1">"A33238"</definedName>
    <definedName name="FDD_170_8" hidden="1">"A33603"</definedName>
    <definedName name="FDD_170_9" hidden="1">"A33969"</definedName>
    <definedName name="FDD_171_0" hidden="1">"A30681"</definedName>
    <definedName name="FDD_171_1" hidden="1">"A31047"</definedName>
    <definedName name="FDD_171_10" hidden="1">"A34334"</definedName>
    <definedName name="FDD_171_11" hidden="1">"A34699"</definedName>
    <definedName name="FDD_171_12" hidden="1">"A35064"</definedName>
    <definedName name="FDD_171_13" hidden="1">"A35430"</definedName>
    <definedName name="FDD_171_14" hidden="1">"A35795"</definedName>
    <definedName name="FDD_171_2" hidden="1">"A31412"</definedName>
    <definedName name="FDD_171_3" hidden="1">"A31777"</definedName>
    <definedName name="FDD_171_4" hidden="1">"A32142"</definedName>
    <definedName name="FDD_171_5" hidden="1">"A32508"</definedName>
    <definedName name="FDD_171_6" hidden="1">"A32873"</definedName>
    <definedName name="FDD_171_7" hidden="1">"A33238"</definedName>
    <definedName name="FDD_171_8" hidden="1">"A33603"</definedName>
    <definedName name="FDD_171_9" hidden="1">"A33969"</definedName>
    <definedName name="FDD_172_0" hidden="1">"A30681"</definedName>
    <definedName name="FDD_172_1" hidden="1">"A31047"</definedName>
    <definedName name="FDD_172_10" hidden="1">"A34334"</definedName>
    <definedName name="FDD_172_11" hidden="1">"A34699"</definedName>
    <definedName name="FDD_172_12" hidden="1">"A35064"</definedName>
    <definedName name="FDD_172_13" hidden="1">"A35430"</definedName>
    <definedName name="FDD_172_14" hidden="1">"A35795"</definedName>
    <definedName name="FDD_172_2" hidden="1">"A31412"</definedName>
    <definedName name="FDD_172_3" hidden="1">"A31777"</definedName>
    <definedName name="FDD_172_4" hidden="1">"A32142"</definedName>
    <definedName name="FDD_172_5" hidden="1">"A32508"</definedName>
    <definedName name="FDD_172_6" hidden="1">"A32873"</definedName>
    <definedName name="FDD_172_7" hidden="1">"A33238"</definedName>
    <definedName name="FDD_172_8" hidden="1">"A33603"</definedName>
    <definedName name="FDD_172_9" hidden="1">"A33969"</definedName>
    <definedName name="FDD_173_0" hidden="1">"A30681"</definedName>
    <definedName name="FDD_173_1" hidden="1">"A31047"</definedName>
    <definedName name="FDD_173_10" hidden="1">"A34334"</definedName>
    <definedName name="FDD_173_11" hidden="1">"A34699"</definedName>
    <definedName name="FDD_173_12" hidden="1">"A35064"</definedName>
    <definedName name="FDD_173_13" hidden="1">"A35430"</definedName>
    <definedName name="FDD_173_14" hidden="1">"A35795"</definedName>
    <definedName name="FDD_173_2" hidden="1">"A31412"</definedName>
    <definedName name="FDD_173_3" hidden="1">"A31777"</definedName>
    <definedName name="FDD_173_4" hidden="1">"A32142"</definedName>
    <definedName name="FDD_173_5" hidden="1">"A32508"</definedName>
    <definedName name="FDD_173_6" hidden="1">"A32873"</definedName>
    <definedName name="FDD_173_7" hidden="1">"A33238"</definedName>
    <definedName name="FDD_173_8" hidden="1">"A33603"</definedName>
    <definedName name="FDD_173_9" hidden="1">"A33969"</definedName>
    <definedName name="FDD_174_0" hidden="1">"A30681"</definedName>
    <definedName name="FDD_174_1" hidden="1">"A31047"</definedName>
    <definedName name="FDD_174_10" hidden="1">"A34334"</definedName>
    <definedName name="FDD_174_11" hidden="1">"A34699"</definedName>
    <definedName name="FDD_174_12" hidden="1">"A35064"</definedName>
    <definedName name="FDD_174_13" hidden="1">"A35430"</definedName>
    <definedName name="FDD_174_14" hidden="1">"A35795"</definedName>
    <definedName name="FDD_174_2" hidden="1">"A31412"</definedName>
    <definedName name="FDD_174_3" hidden="1">"A31777"</definedName>
    <definedName name="FDD_174_4" hidden="1">"A32142"</definedName>
    <definedName name="FDD_174_5" hidden="1">"A32508"</definedName>
    <definedName name="FDD_174_6" hidden="1">"A32873"</definedName>
    <definedName name="FDD_174_7" hidden="1">"A33238"</definedName>
    <definedName name="FDD_174_8" hidden="1">"A33603"</definedName>
    <definedName name="FDD_174_9" hidden="1">"A33969"</definedName>
    <definedName name="FDD_175_0" hidden="1">"E36160"</definedName>
    <definedName name="FDD_175_1" hidden="1">"E36525"</definedName>
    <definedName name="FDD_175_2" hidden="1">"E36891"</definedName>
    <definedName name="FDD_176_0" hidden="1">"E36160"</definedName>
    <definedName name="FDD_176_1" hidden="1">"E36525"</definedName>
    <definedName name="FDD_176_2" hidden="1">"E36891"</definedName>
    <definedName name="FDD_177_0" hidden="1">"E36160"</definedName>
    <definedName name="FDD_177_1" hidden="1">"E36525"</definedName>
    <definedName name="FDD_177_2" hidden="1">"E36891"</definedName>
    <definedName name="FDD_178_0" hidden="1">"E36160"</definedName>
    <definedName name="FDD_178_1" hidden="1">"E36525"</definedName>
    <definedName name="FDD_178_2" hidden="1">"E36891"</definedName>
    <definedName name="FDD_179_0" hidden="1">"E36160"</definedName>
    <definedName name="FDD_179_1" hidden="1">"E36525"</definedName>
    <definedName name="FDD_179_2" hidden="1">"E36891"</definedName>
    <definedName name="FDD_18_0" hidden="1">"A25569"</definedName>
    <definedName name="FDD_180_0" hidden="1">"E36160"</definedName>
    <definedName name="FDD_180_1" hidden="1">"E36525"</definedName>
    <definedName name="FDD_180_2" hidden="1">"E36891"</definedName>
    <definedName name="FDD_181_0" hidden="1">"E36160"</definedName>
    <definedName name="FDD_181_1" hidden="1">"E36525"</definedName>
    <definedName name="FDD_181_2" hidden="1">"E36891"</definedName>
    <definedName name="FDD_182_0" hidden="1">"E36160"</definedName>
    <definedName name="FDD_182_1" hidden="1">"E36525"</definedName>
    <definedName name="FDD_182_2" hidden="1">"E36891"</definedName>
    <definedName name="FDD_183_0" hidden="1">"E36160"</definedName>
    <definedName name="FDD_183_1" hidden="1">"E36525"</definedName>
    <definedName name="FDD_183_2" hidden="1">"E36891"</definedName>
    <definedName name="FDD_184_0" hidden="1">"E36160"</definedName>
    <definedName name="FDD_184_1" hidden="1">"E36525"</definedName>
    <definedName name="FDD_184_2" hidden="1">"E36891"</definedName>
    <definedName name="FDD_185_0" hidden="1">"E36160"</definedName>
    <definedName name="FDD_185_1" hidden="1">"E36525"</definedName>
    <definedName name="FDD_185_2" hidden="1">"E36891"</definedName>
    <definedName name="FDD_186_0" hidden="1">"E36160"</definedName>
    <definedName name="FDD_186_1" hidden="1">"E36525"</definedName>
    <definedName name="FDD_186_2" hidden="1">"E36891"</definedName>
    <definedName name="FDD_187_0" hidden="1">"E36160"</definedName>
    <definedName name="FDD_187_1" hidden="1">"E36525"</definedName>
    <definedName name="FDD_187_2" hidden="1">"E36891"</definedName>
    <definedName name="FDD_188_0" hidden="1">"A30681"</definedName>
    <definedName name="FDD_188_1" hidden="1">"A31047"</definedName>
    <definedName name="FDD_188_10" hidden="1">"A34334"</definedName>
    <definedName name="FDD_188_11" hidden="1">"A34699"</definedName>
    <definedName name="FDD_188_12" hidden="1">"A35064"</definedName>
    <definedName name="FDD_188_13" hidden="1">"A35430"</definedName>
    <definedName name="FDD_188_14" hidden="1">"A35795"</definedName>
    <definedName name="FDD_188_2" hidden="1">"A31412"</definedName>
    <definedName name="FDD_188_3" hidden="1">"A31777"</definedName>
    <definedName name="FDD_188_4" hidden="1">"A32142"</definedName>
    <definedName name="FDD_188_5" hidden="1">"A32508"</definedName>
    <definedName name="FDD_188_6" hidden="1">"A32873"</definedName>
    <definedName name="FDD_188_7" hidden="1">"A33238"</definedName>
    <definedName name="FDD_188_8" hidden="1">"A33603"</definedName>
    <definedName name="FDD_188_9" hidden="1">"A33969"</definedName>
    <definedName name="FDD_189_0" hidden="1">"A30681"</definedName>
    <definedName name="FDD_189_1" hidden="1">"A31047"</definedName>
    <definedName name="FDD_189_10" hidden="1">"A34334"</definedName>
    <definedName name="FDD_189_11" hidden="1">"A34699"</definedName>
    <definedName name="FDD_189_12" hidden="1">"A35064"</definedName>
    <definedName name="FDD_189_13" hidden="1">"A35430"</definedName>
    <definedName name="FDD_189_14" hidden="1">"A35795"</definedName>
    <definedName name="FDD_189_2" hidden="1">"A31412"</definedName>
    <definedName name="FDD_189_3" hidden="1">"A31777"</definedName>
    <definedName name="FDD_189_4" hidden="1">"A32142"</definedName>
    <definedName name="FDD_189_5" hidden="1">"A32508"</definedName>
    <definedName name="FDD_189_6" hidden="1">"A32873"</definedName>
    <definedName name="FDD_189_7" hidden="1">"A33238"</definedName>
    <definedName name="FDD_189_8" hidden="1">"A33603"</definedName>
    <definedName name="FDD_189_9" hidden="1">"A33969"</definedName>
    <definedName name="FDD_19_0" hidden="1">"A25569"</definedName>
    <definedName name="FDD_190_0" hidden="1">"A30681"</definedName>
    <definedName name="FDD_190_1" hidden="1">"A31047"</definedName>
    <definedName name="FDD_190_10" hidden="1">"A34334"</definedName>
    <definedName name="FDD_190_11" hidden="1">"A34699"</definedName>
    <definedName name="FDD_190_12" hidden="1">"A35064"</definedName>
    <definedName name="FDD_190_13" hidden="1">"A35430"</definedName>
    <definedName name="FDD_190_14" hidden="1">"A35795"</definedName>
    <definedName name="FDD_190_2" hidden="1">"A31412"</definedName>
    <definedName name="FDD_190_3" hidden="1">"A31777"</definedName>
    <definedName name="FDD_190_4" hidden="1">"A32142"</definedName>
    <definedName name="FDD_190_5" hidden="1">"A32508"</definedName>
    <definedName name="FDD_190_6" hidden="1">"A32873"</definedName>
    <definedName name="FDD_190_7" hidden="1">"A33238"</definedName>
    <definedName name="FDD_190_8" hidden="1">"A33603"</definedName>
    <definedName name="FDD_190_9" hidden="1">"A33969"</definedName>
    <definedName name="FDD_191_0" hidden="1">"A30681"</definedName>
    <definedName name="FDD_191_1" hidden="1">"A31047"</definedName>
    <definedName name="FDD_191_10" hidden="1">"A34334"</definedName>
    <definedName name="FDD_191_11" hidden="1">"A34699"</definedName>
    <definedName name="FDD_191_12" hidden="1">"A35064"</definedName>
    <definedName name="FDD_191_13" hidden="1">"A35430"</definedName>
    <definedName name="FDD_191_14" hidden="1">"A35795"</definedName>
    <definedName name="FDD_191_2" hidden="1">"A31412"</definedName>
    <definedName name="FDD_191_3" hidden="1">"A31777"</definedName>
    <definedName name="FDD_191_4" hidden="1">"A32142"</definedName>
    <definedName name="FDD_191_5" hidden="1">"A32508"</definedName>
    <definedName name="FDD_191_6" hidden="1">"A32873"</definedName>
    <definedName name="FDD_191_7" hidden="1">"A33238"</definedName>
    <definedName name="FDD_191_8" hidden="1">"A33603"</definedName>
    <definedName name="FDD_191_9" hidden="1">"A33969"</definedName>
    <definedName name="FDD_192_0" hidden="1">"E36160"</definedName>
    <definedName name="FDD_192_1" hidden="1">"E36525"</definedName>
    <definedName name="FDD_192_2" hidden="1">"E36891"</definedName>
    <definedName name="FDD_193_0" hidden="1">"A30681"</definedName>
    <definedName name="FDD_193_1" hidden="1">"A31047"</definedName>
    <definedName name="FDD_193_10" hidden="1">"A34334"</definedName>
    <definedName name="FDD_193_11" hidden="1">"A34699"</definedName>
    <definedName name="FDD_193_12" hidden="1">"A35064"</definedName>
    <definedName name="FDD_193_13" hidden="1">"A35430"</definedName>
    <definedName name="FDD_193_14" hidden="1">"A35795"</definedName>
    <definedName name="FDD_193_2" hidden="1">"A31412"</definedName>
    <definedName name="FDD_193_3" hidden="1">"A31777"</definedName>
    <definedName name="FDD_193_4" hidden="1">"A32142"</definedName>
    <definedName name="FDD_193_5" hidden="1">"A32508"</definedName>
    <definedName name="FDD_193_6" hidden="1">"A32873"</definedName>
    <definedName name="FDD_193_7" hidden="1">"A33238"</definedName>
    <definedName name="FDD_193_8" hidden="1">"A33603"</definedName>
    <definedName name="FDD_193_9" hidden="1">"A33969"</definedName>
    <definedName name="FDD_194_0" hidden="1">"A30681"</definedName>
    <definedName name="FDD_194_1" hidden="1">"A31047"</definedName>
    <definedName name="FDD_194_10" hidden="1">"A34334"</definedName>
    <definedName name="FDD_194_11" hidden="1">"A34699"</definedName>
    <definedName name="FDD_194_12" hidden="1">"A35064"</definedName>
    <definedName name="FDD_194_13" hidden="1">"A35430"</definedName>
    <definedName name="FDD_194_14" hidden="1">"A35795"</definedName>
    <definedName name="FDD_194_2" hidden="1">"A31412"</definedName>
    <definedName name="FDD_194_3" hidden="1">"A31777"</definedName>
    <definedName name="FDD_194_4" hidden="1">"A32142"</definedName>
    <definedName name="FDD_194_5" hidden="1">"A32508"</definedName>
    <definedName name="FDD_194_6" hidden="1">"A32873"</definedName>
    <definedName name="FDD_194_7" hidden="1">"A33238"</definedName>
    <definedName name="FDD_194_8" hidden="1">"A33603"</definedName>
    <definedName name="FDD_194_9" hidden="1">"A33969"</definedName>
    <definedName name="FDD_195_0" hidden="1">"A30681"</definedName>
    <definedName name="FDD_195_1" hidden="1">"A31047"</definedName>
    <definedName name="FDD_195_10" hidden="1">"A34334"</definedName>
    <definedName name="FDD_195_11" hidden="1">"A34699"</definedName>
    <definedName name="FDD_195_12" hidden="1">"A35064"</definedName>
    <definedName name="FDD_195_13" hidden="1">"A35430"</definedName>
    <definedName name="FDD_195_14" hidden="1">"A35795"</definedName>
    <definedName name="FDD_195_2" hidden="1">"A31412"</definedName>
    <definedName name="FDD_195_3" hidden="1">"A31777"</definedName>
    <definedName name="FDD_195_4" hidden="1">"A32142"</definedName>
    <definedName name="FDD_195_5" hidden="1">"A32508"</definedName>
    <definedName name="FDD_195_6" hidden="1">"A32873"</definedName>
    <definedName name="FDD_195_7" hidden="1">"A33238"</definedName>
    <definedName name="FDD_195_8" hidden="1">"A33603"</definedName>
    <definedName name="FDD_195_9" hidden="1">"A33969"</definedName>
    <definedName name="FDD_196_0" hidden="1">"E36160"</definedName>
    <definedName name="FDD_196_1" hidden="1">"E36525"</definedName>
    <definedName name="FDD_196_2" hidden="1">"E36891"</definedName>
    <definedName name="FDD_197_0" hidden="1">"A30681"</definedName>
    <definedName name="FDD_197_1" hidden="1">"A31047"</definedName>
    <definedName name="FDD_197_10" hidden="1">"A34334"</definedName>
    <definedName name="FDD_197_11" hidden="1">"A34699"</definedName>
    <definedName name="FDD_197_12" hidden="1">"A35064"</definedName>
    <definedName name="FDD_197_13" hidden="1">"A35430"</definedName>
    <definedName name="FDD_197_14" hidden="1">"A35795"</definedName>
    <definedName name="FDD_197_2" hidden="1">"A31412"</definedName>
    <definedName name="FDD_197_3" hidden="1">"A31777"</definedName>
    <definedName name="FDD_197_4" hidden="1">"A32142"</definedName>
    <definedName name="FDD_197_5" hidden="1">"A32508"</definedName>
    <definedName name="FDD_197_6" hidden="1">"A32873"</definedName>
    <definedName name="FDD_197_7" hidden="1">"A33238"</definedName>
    <definedName name="FDD_197_8" hidden="1">"A33603"</definedName>
    <definedName name="FDD_197_9" hidden="1">"A33969"</definedName>
    <definedName name="FDD_198_0" hidden="1">"A30681"</definedName>
    <definedName name="FDD_198_1" hidden="1">"A31047"</definedName>
    <definedName name="FDD_198_10" hidden="1">"U34334"</definedName>
    <definedName name="FDD_198_11" hidden="1">"U34699"</definedName>
    <definedName name="FDD_198_12" hidden="1">"U35064"</definedName>
    <definedName name="FDD_198_13" hidden="1">"U35430"</definedName>
    <definedName name="FDD_198_14" hidden="1">"U35795"</definedName>
    <definedName name="FDD_198_2" hidden="1">"A31412"</definedName>
    <definedName name="FDD_198_3" hidden="1">"U31777"</definedName>
    <definedName name="FDD_198_4" hidden="1">"U32142"</definedName>
    <definedName name="FDD_198_5" hidden="1">"U32508"</definedName>
    <definedName name="FDD_198_6" hidden="1">"U32873"</definedName>
    <definedName name="FDD_198_7" hidden="1">"U33238"</definedName>
    <definedName name="FDD_198_8" hidden="1">"U33603"</definedName>
    <definedName name="FDD_198_9" hidden="1">"U33969"</definedName>
    <definedName name="FDD_199_0" hidden="1">"E36160"</definedName>
    <definedName name="FDD_199_1" hidden="1">"E36525"</definedName>
    <definedName name="FDD_199_2" hidden="1">"E36891"</definedName>
    <definedName name="FDD_2_0" hidden="1">"A25569"</definedName>
    <definedName name="FDD_20_0" hidden="1">"A25569"</definedName>
    <definedName name="FDD_200_0" hidden="1">"E36160"</definedName>
    <definedName name="FDD_200_1" hidden="1">"E36525"</definedName>
    <definedName name="FDD_200_2" hidden="1">"E36891"</definedName>
    <definedName name="FDD_201_0" hidden="1">"A30681"</definedName>
    <definedName name="FDD_201_1" hidden="1">"A31047"</definedName>
    <definedName name="FDD_201_10" hidden="1">"A34334"</definedName>
    <definedName name="FDD_201_11" hidden="1">"A34699"</definedName>
    <definedName name="FDD_201_12" hidden="1">"A35064"</definedName>
    <definedName name="FDD_201_13" hidden="1">"A35430"</definedName>
    <definedName name="FDD_201_14" hidden="1">"A35795"</definedName>
    <definedName name="FDD_201_2" hidden="1">"A31412"</definedName>
    <definedName name="FDD_201_3" hidden="1">"A31777"</definedName>
    <definedName name="FDD_201_4" hidden="1">"A32142"</definedName>
    <definedName name="FDD_201_5" hidden="1">"A32508"</definedName>
    <definedName name="FDD_201_6" hidden="1">"A32873"</definedName>
    <definedName name="FDD_201_7" hidden="1">"A33238"</definedName>
    <definedName name="FDD_201_8" hidden="1">"A33603"</definedName>
    <definedName name="FDD_201_9" hidden="1">"A33969"</definedName>
    <definedName name="FDD_202_0" hidden="1">"A30681"</definedName>
    <definedName name="FDD_202_1" hidden="1">"A31047"</definedName>
    <definedName name="FDD_202_10" hidden="1">"A34334"</definedName>
    <definedName name="FDD_202_11" hidden="1">"A34699"</definedName>
    <definedName name="FDD_202_12" hidden="1">"A35064"</definedName>
    <definedName name="FDD_202_13" hidden="1">"A35430"</definedName>
    <definedName name="FDD_202_14" hidden="1">"A35795"</definedName>
    <definedName name="FDD_202_2" hidden="1">"A31412"</definedName>
    <definedName name="FDD_202_3" hidden="1">"A31777"</definedName>
    <definedName name="FDD_202_4" hidden="1">"A32142"</definedName>
    <definedName name="FDD_202_5" hidden="1">"A32508"</definedName>
    <definedName name="FDD_202_6" hidden="1">"A32873"</definedName>
    <definedName name="FDD_202_7" hidden="1">"A33238"</definedName>
    <definedName name="FDD_202_8" hidden="1">"A33603"</definedName>
    <definedName name="FDD_202_9" hidden="1">"A33969"</definedName>
    <definedName name="FDD_203_0" hidden="1">"E36160"</definedName>
    <definedName name="FDD_203_1" hidden="1">"E36525"</definedName>
    <definedName name="FDD_203_2" hidden="1">"E36891"</definedName>
    <definedName name="FDD_204_0" hidden="1">"A25569"</definedName>
    <definedName name="FDD_205_0" hidden="1">"A25569"</definedName>
    <definedName name="FDD_206_0" hidden="1">"A25569"</definedName>
    <definedName name="FDD_207_0" hidden="1">"A25569"</definedName>
    <definedName name="FDD_208_0" hidden="1">"E36160"</definedName>
    <definedName name="FDD_208_1" hidden="1">"E36525"</definedName>
    <definedName name="FDD_208_2" hidden="1">"E36891"</definedName>
    <definedName name="FDD_209_0" hidden="1">"A25569"</definedName>
    <definedName name="FDD_21_0" hidden="1">"A25569"</definedName>
    <definedName name="FDD_210_0" hidden="1">"A25569"</definedName>
    <definedName name="FDD_211_0" hidden="1">"A25569"</definedName>
    <definedName name="FDD_212_0" hidden="1">"A25569"</definedName>
    <definedName name="FDD_213_0" hidden="1">"E36160"</definedName>
    <definedName name="FDD_213_1" hidden="1">"E36525"</definedName>
    <definedName name="FDD_213_2" hidden="1">"E36891"</definedName>
    <definedName name="FDD_214_0" hidden="1">"A25569"</definedName>
    <definedName name="FDD_215_0" hidden="1">"A25569"</definedName>
    <definedName name="FDD_216_0" hidden="1">"A25569"</definedName>
    <definedName name="FDD_217_0" hidden="1">"A25569"</definedName>
    <definedName name="FDD_218_0" hidden="1">"E36160"</definedName>
    <definedName name="FDD_218_1" hidden="1">"E36525"</definedName>
    <definedName name="FDD_218_2" hidden="1">"E36891"</definedName>
    <definedName name="FDD_219_0" hidden="1">"U25569"</definedName>
    <definedName name="FDD_22_0" hidden="1">"A25569"</definedName>
    <definedName name="FDD_220_0" hidden="1">"U25569"</definedName>
    <definedName name="FDD_221_0" hidden="1">"U25569"</definedName>
    <definedName name="FDD_222_0" hidden="1">"U25569"</definedName>
    <definedName name="FDD_223_0" hidden="1">"E36160"</definedName>
    <definedName name="FDD_223_1" hidden="1">"E36525"</definedName>
    <definedName name="FDD_223_2" hidden="1">"E36891"</definedName>
    <definedName name="FDD_224_0" hidden="1">"A25569"</definedName>
    <definedName name="FDD_225_0" hidden="1">"A25569"</definedName>
    <definedName name="FDD_226_0" hidden="1">"A25569"</definedName>
    <definedName name="FDD_227_0" hidden="1">"A25569"</definedName>
    <definedName name="FDD_228_0" hidden="1">"E36160"</definedName>
    <definedName name="FDD_228_1" hidden="1">"E36525"</definedName>
    <definedName name="FDD_228_2" hidden="1">"E36891"</definedName>
    <definedName name="FDD_229_0" hidden="1">"A25569"</definedName>
    <definedName name="FDD_23_0" hidden="1">"A25569"</definedName>
    <definedName name="FDD_230_0" hidden="1">"A25569"</definedName>
    <definedName name="FDD_231_0" hidden="1">"A25569"</definedName>
    <definedName name="FDD_232_0" hidden="1">"A25569"</definedName>
    <definedName name="FDD_233_0" hidden="1">"A25569"</definedName>
    <definedName name="FDD_234_0" hidden="1">"A25569"</definedName>
    <definedName name="FDD_235_0" hidden="1">"A25569"</definedName>
    <definedName name="FDD_236_0" hidden="1">"A25569"</definedName>
    <definedName name="FDD_237_0" hidden="1">"A25569"</definedName>
    <definedName name="FDD_238_0" hidden="1">"A30681"</definedName>
    <definedName name="FDD_238_1" hidden="1">"A31047"</definedName>
    <definedName name="FDD_238_10" hidden="1">"A34334"</definedName>
    <definedName name="FDD_238_11" hidden="1">"A34699"</definedName>
    <definedName name="FDD_238_12" hidden="1">"A35064"</definedName>
    <definedName name="FDD_238_13" hidden="1">"A35430"</definedName>
    <definedName name="FDD_238_14" hidden="1">"A35795"</definedName>
    <definedName name="FDD_238_2" hidden="1">"A31412"</definedName>
    <definedName name="FDD_238_3" hidden="1">"A31777"</definedName>
    <definedName name="FDD_238_4" hidden="1">"A32142"</definedName>
    <definedName name="FDD_238_5" hidden="1">"A32508"</definedName>
    <definedName name="FDD_238_6" hidden="1">"A32873"</definedName>
    <definedName name="FDD_238_7" hidden="1">"A33238"</definedName>
    <definedName name="FDD_238_8" hidden="1">"A33603"</definedName>
    <definedName name="FDD_238_9" hidden="1">"A33969"</definedName>
    <definedName name="FDD_24_0" hidden="1">"A25569"</definedName>
    <definedName name="FDD_243_0" hidden="1">"E36160"</definedName>
    <definedName name="FDD_243_1" hidden="1">"E36525"</definedName>
    <definedName name="FDD_243_2" hidden="1">"E36891"</definedName>
    <definedName name="FDD_244_0" hidden="1">"A25569"</definedName>
    <definedName name="FDD_245_0" hidden="1">"A25569"</definedName>
    <definedName name="FDD_246_0" hidden="1">"A25569"</definedName>
    <definedName name="FDD_247_0" hidden="1">"A25569"</definedName>
    <definedName name="FDD_248_0" hidden="1">"E36160"</definedName>
    <definedName name="FDD_248_1" hidden="1">"E36525"</definedName>
    <definedName name="FDD_248_2" hidden="1">"E36891"</definedName>
    <definedName name="FDD_249_0" hidden="1">"A25569"</definedName>
    <definedName name="FDD_25_0" hidden="1">"A25569"</definedName>
    <definedName name="FDD_250_0" hidden="1">"A25569"</definedName>
    <definedName name="FDD_251_0" hidden="1">"A25569"</definedName>
    <definedName name="FDD_252_0" hidden="1">"A25569"</definedName>
    <definedName name="FDD_253_0" hidden="1">"E36160"</definedName>
    <definedName name="FDD_253_1" hidden="1">"E36525"</definedName>
    <definedName name="FDD_253_2" hidden="1">"E36891"</definedName>
    <definedName name="FDD_254_0" hidden="1">"E36160"</definedName>
    <definedName name="FDD_254_1" hidden="1">"E36525"</definedName>
    <definedName name="FDD_254_2" hidden="1">"E36891"</definedName>
    <definedName name="FDD_255_0" hidden="1">"E36160"</definedName>
    <definedName name="FDD_255_1" hidden="1">"E36525"</definedName>
    <definedName name="FDD_255_2" hidden="1">"E36891"</definedName>
    <definedName name="FDD_256_0" hidden="1">"U36160"</definedName>
    <definedName name="FDD_256_1" hidden="1">"U36525"</definedName>
    <definedName name="FDD_256_2" hidden="1">"U36891"</definedName>
    <definedName name="FDD_257_0" hidden="1">"E36160"</definedName>
    <definedName name="FDD_257_1" hidden="1">"E36525"</definedName>
    <definedName name="FDD_257_2" hidden="1">"E36891"</definedName>
    <definedName name="FDD_258_0" hidden="1">"E36160"</definedName>
    <definedName name="FDD_258_1" hidden="1">"E36525"</definedName>
    <definedName name="FDD_258_2" hidden="1">"E36891"</definedName>
    <definedName name="FDD_259_0" hidden="1">"E36160"</definedName>
    <definedName name="FDD_259_1" hidden="1">"E36525"</definedName>
    <definedName name="FDD_259_2" hidden="1">"E36891"</definedName>
    <definedName name="FDD_26_0" hidden="1">"A25569"</definedName>
    <definedName name="FDD_260_0" hidden="1">"E36160"</definedName>
    <definedName name="FDD_260_1" hidden="1">"E36525"</definedName>
    <definedName name="FDD_260_2" hidden="1">"E36891"</definedName>
    <definedName name="FDD_261_0" hidden="1">"E36160"</definedName>
    <definedName name="FDD_261_1" hidden="1">"E36525"</definedName>
    <definedName name="FDD_261_2" hidden="1">"E36891"</definedName>
    <definedName name="FDD_264_0" hidden="1">"E36160"</definedName>
    <definedName name="FDD_264_1" hidden="1">"E36525"</definedName>
    <definedName name="FDD_264_2" hidden="1">"E36891"</definedName>
    <definedName name="FDD_265_0" hidden="1">"A25569"</definedName>
    <definedName name="FDD_266_0" hidden="1">"A25569"</definedName>
    <definedName name="FDD_267_0" hidden="1">"A25569"</definedName>
    <definedName name="FDD_268_0" hidden="1">"A25569"</definedName>
    <definedName name="FDD_269_0" hidden="1">"E36160"</definedName>
    <definedName name="FDD_269_1" hidden="1">"E36525"</definedName>
    <definedName name="FDD_269_2" hidden="1">"E36891"</definedName>
    <definedName name="FDD_27_0" hidden="1">"A25569"</definedName>
    <definedName name="FDD_270_0" hidden="1">"A25569"</definedName>
    <definedName name="FDD_271_0" hidden="1">"A25569"</definedName>
    <definedName name="FDD_272_0" hidden="1">"A25569"</definedName>
    <definedName name="FDD_273_0" hidden="1">"A25569"</definedName>
    <definedName name="FDD_274_0" hidden="1">"E36160"</definedName>
    <definedName name="FDD_274_1" hidden="1">"E36525"</definedName>
    <definedName name="FDD_274_2" hidden="1">"E36891"</definedName>
    <definedName name="FDD_275_0" hidden="1">"A25569"</definedName>
    <definedName name="FDD_276_0" hidden="1">"A25569"</definedName>
    <definedName name="FDD_277_0" hidden="1">"A25569"</definedName>
    <definedName name="FDD_278_0" hidden="1">"A25569"</definedName>
    <definedName name="FDD_279_0" hidden="1">"E36160"</definedName>
    <definedName name="FDD_279_1" hidden="1">"E36525"</definedName>
    <definedName name="FDD_279_2" hidden="1">"E36891"</definedName>
    <definedName name="FDD_28_0" hidden="1">"A25569"</definedName>
    <definedName name="FDD_280_0" hidden="1">"E36160"</definedName>
    <definedName name="FDD_280_1" hidden="1">"E36525"</definedName>
    <definedName name="FDD_280_2" hidden="1">"E36891"</definedName>
    <definedName name="FDD_281_0" hidden="1">"E36160"</definedName>
    <definedName name="FDD_281_1" hidden="1">"E36525"</definedName>
    <definedName name="FDD_281_2" hidden="1">"E36891"</definedName>
    <definedName name="FDD_282_0" hidden="1">"E36160"</definedName>
    <definedName name="FDD_282_1" hidden="1">"E36525"</definedName>
    <definedName name="FDD_282_2" hidden="1">"E36891"</definedName>
    <definedName name="FDD_283_0" hidden="1">"E36160"</definedName>
    <definedName name="FDD_283_1" hidden="1">"E36525"</definedName>
    <definedName name="FDD_283_2" hidden="1">"E36891"</definedName>
    <definedName name="FDD_284_0" hidden="1">"A30681"</definedName>
    <definedName name="FDD_284_1" hidden="1">"A31047"</definedName>
    <definedName name="FDD_284_10" hidden="1">"A34334"</definedName>
    <definedName name="FDD_284_11" hidden="1">"A34699"</definedName>
    <definedName name="FDD_284_12" hidden="1">"A35064"</definedName>
    <definedName name="FDD_284_13" hidden="1">"A35430"</definedName>
    <definedName name="FDD_284_14" hidden="1">"A35795"</definedName>
    <definedName name="FDD_284_2" hidden="1">"A31412"</definedName>
    <definedName name="FDD_284_3" hidden="1">"A31777"</definedName>
    <definedName name="FDD_284_4" hidden="1">"A32142"</definedName>
    <definedName name="FDD_284_5" hidden="1">"A32508"</definedName>
    <definedName name="FDD_284_6" hidden="1">"A32873"</definedName>
    <definedName name="FDD_284_7" hidden="1">"A33238"</definedName>
    <definedName name="FDD_284_8" hidden="1">"A33603"</definedName>
    <definedName name="FDD_284_9" hidden="1">"A33969"</definedName>
    <definedName name="FDD_285_0" hidden="1">"A35795"</definedName>
    <definedName name="FDD_285_1" hidden="1">"E36160"</definedName>
    <definedName name="FDD_285_10" hidden="1">"E39447"</definedName>
    <definedName name="FDD_285_11" hidden="1">"E39813"</definedName>
    <definedName name="FDD_285_12" hidden="1">"E40178"</definedName>
    <definedName name="FDD_285_13" hidden="1">"E40543"</definedName>
    <definedName name="FDD_285_14" hidden="1">"E40908"</definedName>
    <definedName name="FDD_285_15" hidden="1">"E41274"</definedName>
    <definedName name="FDD_285_16" hidden="1">"E41639"</definedName>
    <definedName name="FDD_285_17" hidden="1">"E42004"</definedName>
    <definedName name="FDD_285_18" hidden="1">"E42369"</definedName>
    <definedName name="FDD_285_19" hidden="1">"E42735"</definedName>
    <definedName name="FDD_285_2" hidden="1">"E36525"</definedName>
    <definedName name="FDD_285_20" hidden="1">"E43100"</definedName>
    <definedName name="FDD_285_21" hidden="1">"E43465"</definedName>
    <definedName name="FDD_285_22" hidden="1">"E43830"</definedName>
    <definedName name="FDD_285_23" hidden="1">"E44196"</definedName>
    <definedName name="FDD_285_24" hidden="1">"E44561"</definedName>
    <definedName name="FDD_285_25" hidden="1">"E44926"</definedName>
    <definedName name="FDD_285_3" hidden="1">"E36891"</definedName>
    <definedName name="FDD_285_4" hidden="1">"E37256"</definedName>
    <definedName name="FDD_285_5" hidden="1">"E37621"</definedName>
    <definedName name="FDD_285_6" hidden="1">"E37986"</definedName>
    <definedName name="FDD_285_7" hidden="1">"E38352"</definedName>
    <definedName name="FDD_285_8" hidden="1">"E38717"</definedName>
    <definedName name="FDD_285_9" hidden="1">"E39082"</definedName>
    <definedName name="FDD_286_0" hidden="1">"E36160"</definedName>
    <definedName name="FDD_286_1" hidden="1">"E36525"</definedName>
    <definedName name="FDD_286_10" hidden="1">"E39813"</definedName>
    <definedName name="FDD_286_11" hidden="1">"E40178"</definedName>
    <definedName name="FDD_286_12" hidden="1">"E40543"</definedName>
    <definedName name="FDD_286_13" hidden="1">"E40908"</definedName>
    <definedName name="FDD_286_14" hidden="1">"E41274"</definedName>
    <definedName name="FDD_286_15" hidden="1">"E41639"</definedName>
    <definedName name="FDD_286_16" hidden="1">"E42004"</definedName>
    <definedName name="FDD_286_17" hidden="1">"E42369"</definedName>
    <definedName name="FDD_286_18" hidden="1">"E42735"</definedName>
    <definedName name="FDD_286_19" hidden="1">"E43100"</definedName>
    <definedName name="FDD_286_2" hidden="1">"E36891"</definedName>
    <definedName name="FDD_286_20" hidden="1">"E43465"</definedName>
    <definedName name="FDD_286_21" hidden="1">"E43830"</definedName>
    <definedName name="FDD_286_22" hidden="1">"E44196"</definedName>
    <definedName name="FDD_286_23" hidden="1">"E44561"</definedName>
    <definedName name="FDD_286_24" hidden="1">"E44926"</definedName>
    <definedName name="FDD_286_3" hidden="1">"E37256"</definedName>
    <definedName name="FDD_286_4" hidden="1">"E37621"</definedName>
    <definedName name="FDD_286_5" hidden="1">"E37986"</definedName>
    <definedName name="FDD_286_6" hidden="1">"E38352"</definedName>
    <definedName name="FDD_286_7" hidden="1">"E38717"</definedName>
    <definedName name="FDD_286_8" hidden="1">"E39082"</definedName>
    <definedName name="FDD_286_9" hidden="1">"E39447"</definedName>
    <definedName name="FDD_287_0" hidden="1">"A25569"</definedName>
    <definedName name="FDD_288_0" hidden="1">"A25569"</definedName>
    <definedName name="FDD_289_0" hidden="1">"A36890"</definedName>
    <definedName name="FDD_29_0" hidden="1">"A25569"</definedName>
    <definedName name="FDD_290_0" hidden="1">"A36890"</definedName>
    <definedName name="FDD_291_0" hidden="1">"A25569"</definedName>
    <definedName name="FDD_295_0" hidden="1">"U25569"</definedName>
    <definedName name="FDD_296_0" hidden="1">"A25569"</definedName>
    <definedName name="FDD_297_0" hidden="1">"A25569"</definedName>
    <definedName name="FDD_298_0" hidden="1">"A25569"</definedName>
    <definedName name="FDD_299_0" hidden="1">"A25569"</definedName>
    <definedName name="FDD_3_0" hidden="1">"A25569"</definedName>
    <definedName name="FDD_30_0" hidden="1">"A25569"</definedName>
    <definedName name="FDD_300_0" hidden="1">"U25569"</definedName>
    <definedName name="FDD_301_0" hidden="1">"U35795"</definedName>
    <definedName name="FDD_301_1" hidden="1">"U36160"</definedName>
    <definedName name="FDD_301_2" hidden="1">"U36525"</definedName>
    <definedName name="FDD_302_0" hidden="1">"U35795"</definedName>
    <definedName name="FDD_302_1" hidden="1">"U36160"</definedName>
    <definedName name="FDD_302_2" hidden="1">"U36525"</definedName>
    <definedName name="FDD_303_0" hidden="1">"U35795"</definedName>
    <definedName name="FDD_303_1" hidden="1">"U36160"</definedName>
    <definedName name="FDD_303_2" hidden="1">"U36525"</definedName>
    <definedName name="FDD_304_0" hidden="1">"U35795"</definedName>
    <definedName name="FDD_304_1" hidden="1">"U36160"</definedName>
    <definedName name="FDD_304_2" hidden="1">"U36525"</definedName>
    <definedName name="FDD_305_0" hidden="1">"A30681"</definedName>
    <definedName name="FDD_305_1" hidden="1">"A31047"</definedName>
    <definedName name="FDD_305_10" hidden="1">"U34334"</definedName>
    <definedName name="FDD_305_11" hidden="1">"U34699"</definedName>
    <definedName name="FDD_305_12" hidden="1">"U35064"</definedName>
    <definedName name="FDD_305_13" hidden="1">"U35430"</definedName>
    <definedName name="FDD_305_14" hidden="1">"U35795"</definedName>
    <definedName name="FDD_305_2" hidden="1">"A31412"</definedName>
    <definedName name="FDD_305_3" hidden="1">"U31777"</definedName>
    <definedName name="FDD_305_4" hidden="1">"U32142"</definedName>
    <definedName name="FDD_305_5" hidden="1">"U32508"</definedName>
    <definedName name="FDD_305_6" hidden="1">"U32873"</definedName>
    <definedName name="FDD_305_7" hidden="1">"U33238"</definedName>
    <definedName name="FDD_305_8" hidden="1">"U33603"</definedName>
    <definedName name="FDD_305_9" hidden="1">"U33969"</definedName>
    <definedName name="FDD_306_0" hidden="1">"U35795"</definedName>
    <definedName name="FDD_306_1" hidden="1">"E36160"</definedName>
    <definedName name="FDD_306_2" hidden="1">"U36525"</definedName>
    <definedName name="FDD_307_0" hidden="1">"A35795"</definedName>
    <definedName name="FDD_307_1" hidden="1">"U36160"</definedName>
    <definedName name="FDD_307_2" hidden="1">"U36525"</definedName>
    <definedName name="FDD_31_0" hidden="1">"A25569"</definedName>
    <definedName name="FDD_32_0" hidden="1">"A25569"</definedName>
    <definedName name="FDD_33_0" hidden="1">"A25569"</definedName>
    <definedName name="FDD_34_0" hidden="1">"A25569"</definedName>
    <definedName name="FDD_35_0" hidden="1">"A25569"</definedName>
    <definedName name="FDD_36_0" hidden="1">"A25569"</definedName>
    <definedName name="FDD_37_0" hidden="1">"A25569"</definedName>
    <definedName name="FDD_38_0" hidden="1">"A25569"</definedName>
    <definedName name="FDD_39_0" hidden="1">"A25569"</definedName>
    <definedName name="FDD_4_0" hidden="1">"A25569"</definedName>
    <definedName name="FDD_40_0" hidden="1">"A25569"</definedName>
    <definedName name="FDD_41_0" hidden="1">"U25569"</definedName>
    <definedName name="FDD_42_0" hidden="1">"U25569"</definedName>
    <definedName name="FDD_43_0" hidden="1">"A25569"</definedName>
    <definedName name="FDD_44_0" hidden="1">"A30681"</definedName>
    <definedName name="FDD_44_1" hidden="1">"A31047"</definedName>
    <definedName name="FDD_44_10" hidden="1">"A34334"</definedName>
    <definedName name="FDD_44_11" hidden="1">"A34699"</definedName>
    <definedName name="FDD_44_12" hidden="1">"A35064"</definedName>
    <definedName name="FDD_44_13" hidden="1">"A35430"</definedName>
    <definedName name="FDD_44_14" hidden="1">"A35795"</definedName>
    <definedName name="FDD_44_2" hidden="1">"A31412"</definedName>
    <definedName name="FDD_44_3" hidden="1">"A31777"</definedName>
    <definedName name="FDD_44_4" hidden="1">"A32142"</definedName>
    <definedName name="FDD_44_5" hidden="1">"A32508"</definedName>
    <definedName name="FDD_44_6" hidden="1">"A32873"</definedName>
    <definedName name="FDD_44_7" hidden="1">"A33238"</definedName>
    <definedName name="FDD_44_8" hidden="1">"A33603"</definedName>
    <definedName name="FDD_44_9" hidden="1">"A33969"</definedName>
    <definedName name="FDD_45_0" hidden="1">"A30681"</definedName>
    <definedName name="FDD_45_1" hidden="1">"A31047"</definedName>
    <definedName name="FDD_45_10" hidden="1">"A34334"</definedName>
    <definedName name="FDD_45_11" hidden="1">"A34699"</definedName>
    <definedName name="FDD_45_12" hidden="1">"A35064"</definedName>
    <definedName name="FDD_45_13" hidden="1">"A35430"</definedName>
    <definedName name="FDD_45_14" hidden="1">"A35795"</definedName>
    <definedName name="FDD_45_2" hidden="1">"A31412"</definedName>
    <definedName name="FDD_45_3" hidden="1">"A31777"</definedName>
    <definedName name="FDD_45_4" hidden="1">"A32142"</definedName>
    <definedName name="FDD_45_5" hidden="1">"A32508"</definedName>
    <definedName name="FDD_45_6" hidden="1">"A32873"</definedName>
    <definedName name="FDD_45_7" hidden="1">"A33238"</definedName>
    <definedName name="FDD_45_8" hidden="1">"A33603"</definedName>
    <definedName name="FDD_45_9" hidden="1">"A33969"</definedName>
    <definedName name="FDD_46_0" hidden="1">"A30681"</definedName>
    <definedName name="FDD_46_1" hidden="1">"A31047"</definedName>
    <definedName name="FDD_46_10" hidden="1">"A34334"</definedName>
    <definedName name="FDD_46_11" hidden="1">"A34699"</definedName>
    <definedName name="FDD_46_12" hidden="1">"A35064"</definedName>
    <definedName name="FDD_46_13" hidden="1">"A35430"</definedName>
    <definedName name="FDD_46_14" hidden="1">"A35795"</definedName>
    <definedName name="FDD_46_2" hidden="1">"A31412"</definedName>
    <definedName name="FDD_46_3" hidden="1">"A31777"</definedName>
    <definedName name="FDD_46_4" hidden="1">"A32142"</definedName>
    <definedName name="FDD_46_5" hidden="1">"A32508"</definedName>
    <definedName name="FDD_46_6" hidden="1">"A32873"</definedName>
    <definedName name="FDD_46_7" hidden="1">"A33238"</definedName>
    <definedName name="FDD_46_8" hidden="1">"A33603"</definedName>
    <definedName name="FDD_46_9" hidden="1">"A33969"</definedName>
    <definedName name="FDD_47_0" hidden="1">"A30681"</definedName>
    <definedName name="FDD_47_1" hidden="1">"A31047"</definedName>
    <definedName name="FDD_47_10" hidden="1">"A34334"</definedName>
    <definedName name="FDD_47_11" hidden="1">"A34699"</definedName>
    <definedName name="FDD_47_12" hidden="1">"A35064"</definedName>
    <definedName name="FDD_47_13" hidden="1">"A35430"</definedName>
    <definedName name="FDD_47_14" hidden="1">"A35795"</definedName>
    <definedName name="FDD_47_2" hidden="1">"A31412"</definedName>
    <definedName name="FDD_47_3" hidden="1">"A31777"</definedName>
    <definedName name="FDD_47_4" hidden="1">"A32142"</definedName>
    <definedName name="FDD_47_5" hidden="1">"A32508"</definedName>
    <definedName name="FDD_47_6" hidden="1">"A32873"</definedName>
    <definedName name="FDD_47_7" hidden="1">"A33238"</definedName>
    <definedName name="FDD_47_8" hidden="1">"A33603"</definedName>
    <definedName name="FDD_47_9" hidden="1">"A33969"</definedName>
    <definedName name="FDD_48_0" hidden="1">"A30681"</definedName>
    <definedName name="FDD_48_1" hidden="1">"A31047"</definedName>
    <definedName name="FDD_48_10" hidden="1">"A34334"</definedName>
    <definedName name="FDD_48_11" hidden="1">"A34699"</definedName>
    <definedName name="FDD_48_12" hidden="1">"A35064"</definedName>
    <definedName name="FDD_48_13" hidden="1">"A35430"</definedName>
    <definedName name="FDD_48_14" hidden="1">"A35795"</definedName>
    <definedName name="FDD_48_2" hidden="1">"A31412"</definedName>
    <definedName name="FDD_48_3" hidden="1">"A31777"</definedName>
    <definedName name="FDD_48_4" hidden="1">"A32142"</definedName>
    <definedName name="FDD_48_5" hidden="1">"A32508"</definedName>
    <definedName name="FDD_48_6" hidden="1">"A32873"</definedName>
    <definedName name="FDD_48_7" hidden="1">"A33238"</definedName>
    <definedName name="FDD_48_8" hidden="1">"A33603"</definedName>
    <definedName name="FDD_48_9" hidden="1">"A33969"</definedName>
    <definedName name="FDD_49_0" hidden="1">"A30681"</definedName>
    <definedName name="FDD_49_1" hidden="1">"A31047"</definedName>
    <definedName name="FDD_49_10" hidden="1">"A34334"</definedName>
    <definedName name="FDD_49_11" hidden="1">"A34699"</definedName>
    <definedName name="FDD_49_12" hidden="1">"A35064"</definedName>
    <definedName name="FDD_49_13" hidden="1">"A35430"</definedName>
    <definedName name="FDD_49_14" hidden="1">"A35795"</definedName>
    <definedName name="FDD_49_2" hidden="1">"A31412"</definedName>
    <definedName name="FDD_49_3" hidden="1">"A31777"</definedName>
    <definedName name="FDD_49_4" hidden="1">"A32142"</definedName>
    <definedName name="FDD_49_5" hidden="1">"A32508"</definedName>
    <definedName name="FDD_49_6" hidden="1">"A32873"</definedName>
    <definedName name="FDD_49_7" hidden="1">"A33238"</definedName>
    <definedName name="FDD_49_8" hidden="1">"A33603"</definedName>
    <definedName name="FDD_49_9" hidden="1">"A33969"</definedName>
    <definedName name="FDD_5_0" hidden="1">"A25569"</definedName>
    <definedName name="FDD_50_0" hidden="1">"A30681"</definedName>
    <definedName name="FDD_50_1" hidden="1">"A31047"</definedName>
    <definedName name="FDD_50_10" hidden="1">"A34334"</definedName>
    <definedName name="FDD_50_11" hidden="1">"A34699"</definedName>
    <definedName name="FDD_50_12" hidden="1">"A35064"</definedName>
    <definedName name="FDD_50_13" hidden="1">"A35430"</definedName>
    <definedName name="FDD_50_14" hidden="1">"A35795"</definedName>
    <definedName name="FDD_50_2" hidden="1">"A31412"</definedName>
    <definedName name="FDD_50_3" hidden="1">"A31777"</definedName>
    <definedName name="FDD_50_4" hidden="1">"A32142"</definedName>
    <definedName name="FDD_50_5" hidden="1">"A32508"</definedName>
    <definedName name="FDD_50_6" hidden="1">"A32873"</definedName>
    <definedName name="FDD_50_7" hidden="1">"A33238"</definedName>
    <definedName name="FDD_50_8" hidden="1">"A33603"</definedName>
    <definedName name="FDD_50_9" hidden="1">"A33969"</definedName>
    <definedName name="FDD_51_0" hidden="1">"A30681"</definedName>
    <definedName name="FDD_51_1" hidden="1">"A31047"</definedName>
    <definedName name="FDD_51_10" hidden="1">"A34334"</definedName>
    <definedName name="FDD_51_11" hidden="1">"A34699"</definedName>
    <definedName name="FDD_51_12" hidden="1">"A35064"</definedName>
    <definedName name="FDD_51_13" hidden="1">"A35430"</definedName>
    <definedName name="FDD_51_14" hidden="1">"A35795"</definedName>
    <definedName name="FDD_51_2" hidden="1">"A31412"</definedName>
    <definedName name="FDD_51_3" hidden="1">"A31777"</definedName>
    <definedName name="FDD_51_4" hidden="1">"A32142"</definedName>
    <definedName name="FDD_51_5" hidden="1">"A32508"</definedName>
    <definedName name="FDD_51_6" hidden="1">"A32873"</definedName>
    <definedName name="FDD_51_7" hidden="1">"A33238"</definedName>
    <definedName name="FDD_51_8" hidden="1">"A33603"</definedName>
    <definedName name="FDD_51_9" hidden="1">"A33969"</definedName>
    <definedName name="FDD_52_0" hidden="1">"A30681"</definedName>
    <definedName name="FDD_52_1" hidden="1">"A31047"</definedName>
    <definedName name="FDD_52_10" hidden="1">"A34334"</definedName>
    <definedName name="FDD_52_11" hidden="1">"A34699"</definedName>
    <definedName name="FDD_52_12" hidden="1">"A35064"</definedName>
    <definedName name="FDD_52_13" hidden="1">"A35430"</definedName>
    <definedName name="FDD_52_14" hidden="1">"A35795"</definedName>
    <definedName name="FDD_52_2" hidden="1">"A31412"</definedName>
    <definedName name="FDD_52_3" hidden="1">"A31777"</definedName>
    <definedName name="FDD_52_4" hidden="1">"A32142"</definedName>
    <definedName name="FDD_52_5" hidden="1">"A32508"</definedName>
    <definedName name="FDD_52_6" hidden="1">"A32873"</definedName>
    <definedName name="FDD_52_7" hidden="1">"A33238"</definedName>
    <definedName name="FDD_52_8" hidden="1">"A33603"</definedName>
    <definedName name="FDD_52_9" hidden="1">"A33969"</definedName>
    <definedName name="FDD_53_0" hidden="1">"U30681"</definedName>
    <definedName name="FDD_53_1" hidden="1">"A31047"</definedName>
    <definedName name="FDD_53_10" hidden="1">"A34334"</definedName>
    <definedName name="FDD_53_11" hidden="1">"A34699"</definedName>
    <definedName name="FDD_53_12" hidden="1">"A35064"</definedName>
    <definedName name="FDD_53_13" hidden="1">"A35430"</definedName>
    <definedName name="FDD_53_14" hidden="1">"A35795"</definedName>
    <definedName name="FDD_53_2" hidden="1">"A31412"</definedName>
    <definedName name="FDD_53_3" hidden="1">"A31777"</definedName>
    <definedName name="FDD_53_4" hidden="1">"A32142"</definedName>
    <definedName name="FDD_53_5" hidden="1">"A32508"</definedName>
    <definedName name="FDD_53_6" hidden="1">"A32873"</definedName>
    <definedName name="FDD_53_7" hidden="1">"A33238"</definedName>
    <definedName name="FDD_53_8" hidden="1">"A33603"</definedName>
    <definedName name="FDD_53_9" hidden="1">"A33969"</definedName>
    <definedName name="FDD_54_0" hidden="1">"A30681"</definedName>
    <definedName name="FDD_54_1" hidden="1">"A31047"</definedName>
    <definedName name="FDD_54_10" hidden="1">"A34334"</definedName>
    <definedName name="FDD_54_11" hidden="1">"A34699"</definedName>
    <definedName name="FDD_54_12" hidden="1">"A35064"</definedName>
    <definedName name="FDD_54_13" hidden="1">"A35430"</definedName>
    <definedName name="FDD_54_14" hidden="1">"A35795"</definedName>
    <definedName name="FDD_54_2" hidden="1">"A31412"</definedName>
    <definedName name="FDD_54_3" hidden="1">"A31777"</definedName>
    <definedName name="FDD_54_4" hidden="1">"A32142"</definedName>
    <definedName name="FDD_54_5" hidden="1">"A32508"</definedName>
    <definedName name="FDD_54_6" hidden="1">"A32873"</definedName>
    <definedName name="FDD_54_7" hidden="1">"A33238"</definedName>
    <definedName name="FDD_54_8" hidden="1">"A33603"</definedName>
    <definedName name="FDD_54_9" hidden="1">"A33969"</definedName>
    <definedName name="FDD_55_0" hidden="1">"A30681"</definedName>
    <definedName name="FDD_55_1" hidden="1">"A31047"</definedName>
    <definedName name="FDD_55_10" hidden="1">"A34334"</definedName>
    <definedName name="FDD_55_11" hidden="1">"A34699"</definedName>
    <definedName name="FDD_55_12" hidden="1">"A35064"</definedName>
    <definedName name="FDD_55_13" hidden="1">"A35430"</definedName>
    <definedName name="FDD_55_14" hidden="1">"A35795"</definedName>
    <definedName name="FDD_55_2" hidden="1">"A31412"</definedName>
    <definedName name="FDD_55_3" hidden="1">"A31777"</definedName>
    <definedName name="FDD_55_4" hidden="1">"A32142"</definedName>
    <definedName name="FDD_55_5" hidden="1">"A32508"</definedName>
    <definedName name="FDD_55_6" hidden="1">"A32873"</definedName>
    <definedName name="FDD_55_7" hidden="1">"A33238"</definedName>
    <definedName name="FDD_55_8" hidden="1">"A33603"</definedName>
    <definedName name="FDD_55_9" hidden="1">"A33969"</definedName>
    <definedName name="FDD_56_0" hidden="1">"A30681"</definedName>
    <definedName name="FDD_56_1" hidden="1">"A31047"</definedName>
    <definedName name="FDD_56_10" hidden="1">"A34334"</definedName>
    <definedName name="FDD_56_11" hidden="1">"A34699"</definedName>
    <definedName name="FDD_56_12" hidden="1">"A35064"</definedName>
    <definedName name="FDD_56_13" hidden="1">"A35430"</definedName>
    <definedName name="FDD_56_14" hidden="1">"A35795"</definedName>
    <definedName name="FDD_56_2" hidden="1">"A31412"</definedName>
    <definedName name="FDD_56_3" hidden="1">"A31777"</definedName>
    <definedName name="FDD_56_4" hidden="1">"A32142"</definedName>
    <definedName name="FDD_56_5" hidden="1">"A32508"</definedName>
    <definedName name="FDD_56_6" hidden="1">"A32873"</definedName>
    <definedName name="FDD_56_7" hidden="1">"A33238"</definedName>
    <definedName name="FDD_56_8" hidden="1">"A33603"</definedName>
    <definedName name="FDD_56_9" hidden="1">"A33969"</definedName>
    <definedName name="FDD_57_0" hidden="1">"A30681"</definedName>
    <definedName name="FDD_57_1" hidden="1">"A31047"</definedName>
    <definedName name="FDD_57_10" hidden="1">"A34334"</definedName>
    <definedName name="FDD_57_11" hidden="1">"A34699"</definedName>
    <definedName name="FDD_57_12" hidden="1">"A35064"</definedName>
    <definedName name="FDD_57_13" hidden="1">"A35430"</definedName>
    <definedName name="FDD_57_14" hidden="1">"A35795"</definedName>
    <definedName name="FDD_57_2" hidden="1">"A31412"</definedName>
    <definedName name="FDD_57_3" hidden="1">"A31777"</definedName>
    <definedName name="FDD_57_4" hidden="1">"A32142"</definedName>
    <definedName name="FDD_57_5" hidden="1">"A32508"</definedName>
    <definedName name="FDD_57_6" hidden="1">"A32873"</definedName>
    <definedName name="FDD_57_7" hidden="1">"A33238"</definedName>
    <definedName name="FDD_57_8" hidden="1">"A33603"</definedName>
    <definedName name="FDD_57_9" hidden="1">"A33969"</definedName>
    <definedName name="FDD_58_0" hidden="1">"A30681"</definedName>
    <definedName name="FDD_58_1" hidden="1">"A31047"</definedName>
    <definedName name="FDD_58_10" hidden="1">"A34334"</definedName>
    <definedName name="FDD_58_11" hidden="1">"A34699"</definedName>
    <definedName name="FDD_58_12" hidden="1">"A35064"</definedName>
    <definedName name="FDD_58_13" hidden="1">"A35430"</definedName>
    <definedName name="FDD_58_14" hidden="1">"A35795"</definedName>
    <definedName name="FDD_58_2" hidden="1">"A31412"</definedName>
    <definedName name="FDD_58_3" hidden="1">"A31777"</definedName>
    <definedName name="FDD_58_4" hidden="1">"A32142"</definedName>
    <definedName name="FDD_58_5" hidden="1">"A32508"</definedName>
    <definedName name="FDD_58_6" hidden="1">"A32873"</definedName>
    <definedName name="FDD_58_7" hidden="1">"A33238"</definedName>
    <definedName name="FDD_58_8" hidden="1">"A33603"</definedName>
    <definedName name="FDD_58_9" hidden="1">"A33969"</definedName>
    <definedName name="FDD_59_0" hidden="1">"A30681"</definedName>
    <definedName name="FDD_59_1" hidden="1">"A31047"</definedName>
    <definedName name="FDD_59_10" hidden="1">"A34334"</definedName>
    <definedName name="FDD_59_11" hidden="1">"A34699"</definedName>
    <definedName name="FDD_59_12" hidden="1">"A35064"</definedName>
    <definedName name="FDD_59_13" hidden="1">"A35430"</definedName>
    <definedName name="FDD_59_14" hidden="1">"A35795"</definedName>
    <definedName name="FDD_59_2" hidden="1">"A31412"</definedName>
    <definedName name="FDD_59_3" hidden="1">"A31777"</definedName>
    <definedName name="FDD_59_4" hidden="1">"A32142"</definedName>
    <definedName name="FDD_59_5" hidden="1">"A32508"</definedName>
    <definedName name="FDD_59_6" hidden="1">"A32873"</definedName>
    <definedName name="FDD_59_7" hidden="1">"A33238"</definedName>
    <definedName name="FDD_59_8" hidden="1">"A33603"</definedName>
    <definedName name="FDD_59_9" hidden="1">"A33969"</definedName>
    <definedName name="FDD_6_0" hidden="1">"A25569"</definedName>
    <definedName name="FDD_60_0" hidden="1">"A30681"</definedName>
    <definedName name="FDD_60_1" hidden="1">"A31047"</definedName>
    <definedName name="FDD_60_10" hidden="1">"A34334"</definedName>
    <definedName name="FDD_60_11" hidden="1">"A34699"</definedName>
    <definedName name="FDD_60_12" hidden="1">"A35064"</definedName>
    <definedName name="FDD_60_13" hidden="1">"A35430"</definedName>
    <definedName name="FDD_60_14" hidden="1">"A35795"</definedName>
    <definedName name="FDD_60_2" hidden="1">"A31412"</definedName>
    <definedName name="FDD_60_3" hidden="1">"A31777"</definedName>
    <definedName name="FDD_60_4" hidden="1">"A32142"</definedName>
    <definedName name="FDD_60_5" hidden="1">"A32508"</definedName>
    <definedName name="FDD_60_6" hidden="1">"A32873"</definedName>
    <definedName name="FDD_60_7" hidden="1">"A33238"</definedName>
    <definedName name="FDD_60_8" hidden="1">"A33603"</definedName>
    <definedName name="FDD_60_9" hidden="1">"A33969"</definedName>
    <definedName name="FDD_61_0" hidden="1">"A30681"</definedName>
    <definedName name="FDD_61_1" hidden="1">"A31047"</definedName>
    <definedName name="FDD_61_10" hidden="1">"A34334"</definedName>
    <definedName name="FDD_61_11" hidden="1">"A34699"</definedName>
    <definedName name="FDD_61_12" hidden="1">"A35064"</definedName>
    <definedName name="FDD_61_13" hidden="1">"A35430"</definedName>
    <definedName name="FDD_61_14" hidden="1">"A35795"</definedName>
    <definedName name="FDD_61_2" hidden="1">"A31412"</definedName>
    <definedName name="FDD_61_3" hidden="1">"A31777"</definedName>
    <definedName name="FDD_61_4" hidden="1">"A32142"</definedName>
    <definedName name="FDD_61_5" hidden="1">"A32508"</definedName>
    <definedName name="FDD_61_6" hidden="1">"A32873"</definedName>
    <definedName name="FDD_61_7" hidden="1">"A33238"</definedName>
    <definedName name="FDD_61_8" hidden="1">"A33603"</definedName>
    <definedName name="FDD_61_9" hidden="1">"A33969"</definedName>
    <definedName name="FDD_62_0" hidden="1">"A30681"</definedName>
    <definedName name="FDD_62_1" hidden="1">"A31047"</definedName>
    <definedName name="FDD_62_10" hidden="1">"A34334"</definedName>
    <definedName name="FDD_62_11" hidden="1">"A34699"</definedName>
    <definedName name="FDD_62_12" hidden="1">"A35064"</definedName>
    <definedName name="FDD_62_13" hidden="1">"A35430"</definedName>
    <definedName name="FDD_62_14" hidden="1">"A35795"</definedName>
    <definedName name="FDD_62_2" hidden="1">"A31412"</definedName>
    <definedName name="FDD_62_3" hidden="1">"A31777"</definedName>
    <definedName name="FDD_62_4" hidden="1">"A32142"</definedName>
    <definedName name="FDD_62_5" hidden="1">"A32508"</definedName>
    <definedName name="FDD_62_6" hidden="1">"A32873"</definedName>
    <definedName name="FDD_62_7" hidden="1">"A33238"</definedName>
    <definedName name="FDD_62_8" hidden="1">"A33603"</definedName>
    <definedName name="FDD_62_9" hidden="1">"A33969"</definedName>
    <definedName name="FDD_63_0" hidden="1">"A30681"</definedName>
    <definedName name="FDD_63_1" hidden="1">"A31047"</definedName>
    <definedName name="FDD_63_10" hidden="1">"A34334"</definedName>
    <definedName name="FDD_63_11" hidden="1">"A34699"</definedName>
    <definedName name="FDD_63_12" hidden="1">"A35064"</definedName>
    <definedName name="FDD_63_13" hidden="1">"A35430"</definedName>
    <definedName name="FDD_63_14" hidden="1">"A35795"</definedName>
    <definedName name="FDD_63_2" hidden="1">"A31412"</definedName>
    <definedName name="FDD_63_3" hidden="1">"A31777"</definedName>
    <definedName name="FDD_63_4" hidden="1">"A32142"</definedName>
    <definedName name="FDD_63_5" hidden="1">"A32508"</definedName>
    <definedName name="FDD_63_6" hidden="1">"A32873"</definedName>
    <definedName name="FDD_63_7" hidden="1">"A33238"</definedName>
    <definedName name="FDD_63_8" hidden="1">"A33603"</definedName>
    <definedName name="FDD_63_9" hidden="1">"A33969"</definedName>
    <definedName name="FDD_64_0" hidden="1">"A30681"</definedName>
    <definedName name="FDD_64_1" hidden="1">"A31047"</definedName>
    <definedName name="FDD_64_10" hidden="1">"A34334"</definedName>
    <definedName name="FDD_64_11" hidden="1">"A34699"</definedName>
    <definedName name="FDD_64_12" hidden="1">"A35064"</definedName>
    <definedName name="FDD_64_13" hidden="1">"A35430"</definedName>
    <definedName name="FDD_64_14" hidden="1">"A35795"</definedName>
    <definedName name="FDD_64_2" hidden="1">"A31412"</definedName>
    <definedName name="FDD_64_3" hidden="1">"A31777"</definedName>
    <definedName name="FDD_64_4" hidden="1">"A32142"</definedName>
    <definedName name="FDD_64_5" hidden="1">"A32508"</definedName>
    <definedName name="FDD_64_6" hidden="1">"A32873"</definedName>
    <definedName name="FDD_64_7" hidden="1">"A33238"</definedName>
    <definedName name="FDD_64_8" hidden="1">"A33603"</definedName>
    <definedName name="FDD_64_9" hidden="1">"A33969"</definedName>
    <definedName name="FDD_65_0" hidden="1">"A30681"</definedName>
    <definedName name="FDD_65_1" hidden="1">"A31047"</definedName>
    <definedName name="FDD_65_10" hidden="1">"A34334"</definedName>
    <definedName name="FDD_65_11" hidden="1">"A34699"</definedName>
    <definedName name="FDD_65_12" hidden="1">"A35064"</definedName>
    <definedName name="FDD_65_13" hidden="1">"A35430"</definedName>
    <definedName name="FDD_65_14" hidden="1">"A35795"</definedName>
    <definedName name="FDD_65_2" hidden="1">"A31412"</definedName>
    <definedName name="FDD_65_3" hidden="1">"A31777"</definedName>
    <definedName name="FDD_65_4" hidden="1">"A32142"</definedName>
    <definedName name="FDD_65_5" hidden="1">"A32508"</definedName>
    <definedName name="FDD_65_6" hidden="1">"A32873"</definedName>
    <definedName name="FDD_65_7" hidden="1">"A33238"</definedName>
    <definedName name="FDD_65_8" hidden="1">"A33603"</definedName>
    <definedName name="FDD_65_9" hidden="1">"A33969"</definedName>
    <definedName name="FDD_66_0" hidden="1">"A30681"</definedName>
    <definedName name="FDD_66_1" hidden="1">"A31047"</definedName>
    <definedName name="FDD_66_10" hidden="1">"A34334"</definedName>
    <definedName name="FDD_66_11" hidden="1">"A34699"</definedName>
    <definedName name="FDD_66_12" hidden="1">"A35064"</definedName>
    <definedName name="FDD_66_13" hidden="1">"A35430"</definedName>
    <definedName name="FDD_66_14" hidden="1">"A35795"</definedName>
    <definedName name="FDD_66_2" hidden="1">"A31412"</definedName>
    <definedName name="FDD_66_3" hidden="1">"A31777"</definedName>
    <definedName name="FDD_66_4" hidden="1">"A32142"</definedName>
    <definedName name="FDD_66_5" hidden="1">"A32508"</definedName>
    <definedName name="FDD_66_6" hidden="1">"A32873"</definedName>
    <definedName name="FDD_66_7" hidden="1">"A33238"</definedName>
    <definedName name="FDD_66_8" hidden="1">"A33603"</definedName>
    <definedName name="FDD_66_9" hidden="1">"A33969"</definedName>
    <definedName name="FDD_67_0" hidden="1">"A30681"</definedName>
    <definedName name="FDD_67_1" hidden="1">"A31047"</definedName>
    <definedName name="FDD_67_10" hidden="1">"A34334"</definedName>
    <definedName name="FDD_67_11" hidden="1">"A34699"</definedName>
    <definedName name="FDD_67_12" hidden="1">"A35064"</definedName>
    <definedName name="FDD_67_13" hidden="1">"A35430"</definedName>
    <definedName name="FDD_67_14" hidden="1">"A35795"</definedName>
    <definedName name="FDD_67_2" hidden="1">"A31412"</definedName>
    <definedName name="FDD_67_3" hidden="1">"A31777"</definedName>
    <definedName name="FDD_67_4" hidden="1">"A32142"</definedName>
    <definedName name="FDD_67_5" hidden="1">"A32508"</definedName>
    <definedName name="FDD_67_6" hidden="1">"A32873"</definedName>
    <definedName name="FDD_67_7" hidden="1">"A33238"</definedName>
    <definedName name="FDD_67_8" hidden="1">"A33603"</definedName>
    <definedName name="FDD_67_9" hidden="1">"A33969"</definedName>
    <definedName name="FDD_68_0" hidden="1">"A30681"</definedName>
    <definedName name="FDD_68_1" hidden="1">"A31047"</definedName>
    <definedName name="FDD_68_10" hidden="1">"A34334"</definedName>
    <definedName name="FDD_68_11" hidden="1">"A34699"</definedName>
    <definedName name="FDD_68_12" hidden="1">"A35064"</definedName>
    <definedName name="FDD_68_13" hidden="1">"A35430"</definedName>
    <definedName name="FDD_68_14" hidden="1">"A35795"</definedName>
    <definedName name="FDD_68_2" hidden="1">"A31412"</definedName>
    <definedName name="FDD_68_3" hidden="1">"A31777"</definedName>
    <definedName name="FDD_68_4" hidden="1">"A32142"</definedName>
    <definedName name="FDD_68_5" hidden="1">"A32508"</definedName>
    <definedName name="FDD_68_6" hidden="1">"A32873"</definedName>
    <definedName name="FDD_68_7" hidden="1">"A33238"</definedName>
    <definedName name="FDD_68_8" hidden="1">"A33603"</definedName>
    <definedName name="FDD_68_9" hidden="1">"A33969"</definedName>
    <definedName name="FDD_69_0" hidden="1">"U30681"</definedName>
    <definedName name="FDD_69_1" hidden="1">"A31047"</definedName>
    <definedName name="FDD_69_10" hidden="1">"A34334"</definedName>
    <definedName name="FDD_69_11" hidden="1">"A34699"</definedName>
    <definedName name="FDD_69_12" hidden="1">"A35064"</definedName>
    <definedName name="FDD_69_13" hidden="1">"A35430"</definedName>
    <definedName name="FDD_69_14" hidden="1">"A35795"</definedName>
    <definedName name="FDD_69_2" hidden="1">"A31412"</definedName>
    <definedName name="FDD_69_3" hidden="1">"A31777"</definedName>
    <definedName name="FDD_69_4" hidden="1">"A32142"</definedName>
    <definedName name="FDD_69_5" hidden="1">"A32508"</definedName>
    <definedName name="FDD_69_6" hidden="1">"A32873"</definedName>
    <definedName name="FDD_69_7" hidden="1">"A33238"</definedName>
    <definedName name="FDD_69_8" hidden="1">"A33603"</definedName>
    <definedName name="FDD_69_9" hidden="1">"A33969"</definedName>
    <definedName name="FDD_7_0" hidden="1">"A25569"</definedName>
    <definedName name="FDD_70_0" hidden="1">"A30681"</definedName>
    <definedName name="FDD_70_1" hidden="1">"A31047"</definedName>
    <definedName name="FDD_70_10" hidden="1">"A34334"</definedName>
    <definedName name="FDD_70_11" hidden="1">"A34699"</definedName>
    <definedName name="FDD_70_12" hidden="1">"A35064"</definedName>
    <definedName name="FDD_70_13" hidden="1">"A35430"</definedName>
    <definedName name="FDD_70_14" hidden="1">"A35795"</definedName>
    <definedName name="FDD_70_2" hidden="1">"A31412"</definedName>
    <definedName name="FDD_70_3" hidden="1">"A31777"</definedName>
    <definedName name="FDD_70_4" hidden="1">"A32142"</definedName>
    <definedName name="FDD_70_5" hidden="1">"A32508"</definedName>
    <definedName name="FDD_70_6" hidden="1">"A32873"</definedName>
    <definedName name="FDD_70_7" hidden="1">"A33238"</definedName>
    <definedName name="FDD_70_8" hidden="1">"A33603"</definedName>
    <definedName name="FDD_70_9" hidden="1">"A33969"</definedName>
    <definedName name="FDD_71_0" hidden="1">"A30681"</definedName>
    <definedName name="FDD_71_1" hidden="1">"A31047"</definedName>
    <definedName name="FDD_71_10" hidden="1">"A34334"</definedName>
    <definedName name="FDD_71_11" hidden="1">"A34699"</definedName>
    <definedName name="FDD_71_12" hidden="1">"A35064"</definedName>
    <definedName name="FDD_71_13" hidden="1">"A35430"</definedName>
    <definedName name="FDD_71_14" hidden="1">"A35795"</definedName>
    <definedName name="FDD_71_2" hidden="1">"A31412"</definedName>
    <definedName name="FDD_71_3" hidden="1">"A31777"</definedName>
    <definedName name="FDD_71_4" hidden="1">"A32142"</definedName>
    <definedName name="FDD_71_5" hidden="1">"A32508"</definedName>
    <definedName name="FDD_71_6" hidden="1">"A32873"</definedName>
    <definedName name="FDD_71_7" hidden="1">"A33238"</definedName>
    <definedName name="FDD_71_8" hidden="1">"A33603"</definedName>
    <definedName name="FDD_71_9" hidden="1">"A33969"</definedName>
    <definedName name="FDD_72_0" hidden="1">"A30681"</definedName>
    <definedName name="FDD_72_1" hidden="1">"A31047"</definedName>
    <definedName name="FDD_72_10" hidden="1">"A34334"</definedName>
    <definedName name="FDD_72_11" hidden="1">"A34699"</definedName>
    <definedName name="FDD_72_12" hidden="1">"A35064"</definedName>
    <definedName name="FDD_72_13" hidden="1">"A35430"</definedName>
    <definedName name="FDD_72_14" hidden="1">"A35795"</definedName>
    <definedName name="FDD_72_2" hidden="1">"A31412"</definedName>
    <definedName name="FDD_72_3" hidden="1">"A31777"</definedName>
    <definedName name="FDD_72_4" hidden="1">"A32142"</definedName>
    <definedName name="FDD_72_5" hidden="1">"A32508"</definedName>
    <definedName name="FDD_72_6" hidden="1">"A32873"</definedName>
    <definedName name="FDD_72_7" hidden="1">"A33238"</definedName>
    <definedName name="FDD_72_8" hidden="1">"A33603"</definedName>
    <definedName name="FDD_72_9" hidden="1">"A33969"</definedName>
    <definedName name="FDD_73_0" hidden="1">"A30681"</definedName>
    <definedName name="FDD_73_1" hidden="1">"A31047"</definedName>
    <definedName name="FDD_73_10" hidden="1">"A34334"</definedName>
    <definedName name="FDD_73_11" hidden="1">"A34699"</definedName>
    <definedName name="FDD_73_12" hidden="1">"A35064"</definedName>
    <definedName name="FDD_73_13" hidden="1">"A35430"</definedName>
    <definedName name="FDD_73_14" hidden="1">"A35795"</definedName>
    <definedName name="FDD_73_2" hidden="1">"A31412"</definedName>
    <definedName name="FDD_73_3" hidden="1">"A31777"</definedName>
    <definedName name="FDD_73_4" hidden="1">"A32142"</definedName>
    <definedName name="FDD_73_5" hidden="1">"A32508"</definedName>
    <definedName name="FDD_73_6" hidden="1">"A32873"</definedName>
    <definedName name="FDD_73_7" hidden="1">"A33238"</definedName>
    <definedName name="FDD_73_8" hidden="1">"A33603"</definedName>
    <definedName name="FDD_73_9" hidden="1">"A33969"</definedName>
    <definedName name="FDD_74_0" hidden="1">"A30681"</definedName>
    <definedName name="FDD_74_1" hidden="1">"A31047"</definedName>
    <definedName name="FDD_74_10" hidden="1">"A34334"</definedName>
    <definedName name="FDD_74_11" hidden="1">"A34699"</definedName>
    <definedName name="FDD_74_12" hidden="1">"A35064"</definedName>
    <definedName name="FDD_74_13" hidden="1">"A35430"</definedName>
    <definedName name="FDD_74_14" hidden="1">"A35795"</definedName>
    <definedName name="FDD_74_2" hidden="1">"A31412"</definedName>
    <definedName name="FDD_74_3" hidden="1">"A31777"</definedName>
    <definedName name="FDD_74_4" hidden="1">"A32142"</definedName>
    <definedName name="FDD_74_5" hidden="1">"A32508"</definedName>
    <definedName name="FDD_74_6" hidden="1">"A32873"</definedName>
    <definedName name="FDD_74_7" hidden="1">"A33238"</definedName>
    <definedName name="FDD_74_8" hidden="1">"A33603"</definedName>
    <definedName name="FDD_74_9" hidden="1">"A33969"</definedName>
    <definedName name="FDD_75_0" hidden="1">"A30681"</definedName>
    <definedName name="FDD_75_1" hidden="1">"A31047"</definedName>
    <definedName name="FDD_75_10" hidden="1">"A34334"</definedName>
    <definedName name="FDD_75_11" hidden="1">"A34699"</definedName>
    <definedName name="FDD_75_12" hidden="1">"A35064"</definedName>
    <definedName name="FDD_75_13" hidden="1">"A35430"</definedName>
    <definedName name="FDD_75_14" hidden="1">"A35795"</definedName>
    <definedName name="FDD_75_2" hidden="1">"A31412"</definedName>
    <definedName name="FDD_75_3" hidden="1">"A31777"</definedName>
    <definedName name="FDD_75_4" hidden="1">"A32142"</definedName>
    <definedName name="FDD_75_5" hidden="1">"A32508"</definedName>
    <definedName name="FDD_75_6" hidden="1">"A32873"</definedName>
    <definedName name="FDD_75_7" hidden="1">"A33238"</definedName>
    <definedName name="FDD_75_8" hidden="1">"A33603"</definedName>
    <definedName name="FDD_75_9" hidden="1">"A33969"</definedName>
    <definedName name="FDD_76_0" hidden="1">"A30681"</definedName>
    <definedName name="FDD_76_1" hidden="1">"A31047"</definedName>
    <definedName name="FDD_76_10" hidden="1">"A34334"</definedName>
    <definedName name="FDD_76_11" hidden="1">"A34699"</definedName>
    <definedName name="FDD_76_12" hidden="1">"A35064"</definedName>
    <definedName name="FDD_76_13" hidden="1">"A35430"</definedName>
    <definedName name="FDD_76_14" hidden="1">"A35795"</definedName>
    <definedName name="FDD_76_2" hidden="1">"A31412"</definedName>
    <definedName name="FDD_76_3" hidden="1">"A31777"</definedName>
    <definedName name="FDD_76_4" hidden="1">"A32142"</definedName>
    <definedName name="FDD_76_5" hidden="1">"A32508"</definedName>
    <definedName name="FDD_76_6" hidden="1">"A32873"</definedName>
    <definedName name="FDD_76_7" hidden="1">"A33238"</definedName>
    <definedName name="FDD_76_8" hidden="1">"A33603"</definedName>
    <definedName name="FDD_76_9" hidden="1">"A33969"</definedName>
    <definedName name="FDD_77_0" hidden="1">"A30681"</definedName>
    <definedName name="FDD_77_1" hidden="1">"A31047"</definedName>
    <definedName name="FDD_77_10" hidden="1">"A34334"</definedName>
    <definedName name="FDD_77_11" hidden="1">"A34699"</definedName>
    <definedName name="FDD_77_12" hidden="1">"A35064"</definedName>
    <definedName name="FDD_77_13" hidden="1">"A35430"</definedName>
    <definedName name="FDD_77_14" hidden="1">"A35795"</definedName>
    <definedName name="FDD_77_2" hidden="1">"A31412"</definedName>
    <definedName name="FDD_77_3" hidden="1">"A31777"</definedName>
    <definedName name="FDD_77_4" hidden="1">"A32142"</definedName>
    <definedName name="FDD_77_5" hidden="1">"A32508"</definedName>
    <definedName name="FDD_77_6" hidden="1">"A32873"</definedName>
    <definedName name="FDD_77_7" hidden="1">"A33238"</definedName>
    <definedName name="FDD_77_8" hidden="1">"A33603"</definedName>
    <definedName name="FDD_77_9" hidden="1">"A33969"</definedName>
    <definedName name="FDD_78_0" hidden="1">"A30681"</definedName>
    <definedName name="FDD_78_1" hidden="1">"A31047"</definedName>
    <definedName name="FDD_78_10" hidden="1">"A34334"</definedName>
    <definedName name="FDD_78_11" hidden="1">"A34699"</definedName>
    <definedName name="FDD_78_12" hidden="1">"A35064"</definedName>
    <definedName name="FDD_78_13" hidden="1">"A35430"</definedName>
    <definedName name="FDD_78_14" hidden="1">"A35795"</definedName>
    <definedName name="FDD_78_2" hidden="1">"A31412"</definedName>
    <definedName name="FDD_78_3" hidden="1">"A31777"</definedName>
    <definedName name="FDD_78_4" hidden="1">"A32142"</definedName>
    <definedName name="FDD_78_5" hidden="1">"A32508"</definedName>
    <definedName name="FDD_78_6" hidden="1">"A32873"</definedName>
    <definedName name="FDD_78_7" hidden="1">"A33238"</definedName>
    <definedName name="FDD_78_8" hidden="1">"A33603"</definedName>
    <definedName name="FDD_78_9" hidden="1">"A33969"</definedName>
    <definedName name="FDD_79_0" hidden="1">"A30681"</definedName>
    <definedName name="FDD_79_1" hidden="1">"A31047"</definedName>
    <definedName name="FDD_79_10" hidden="1">"A34334"</definedName>
    <definedName name="FDD_79_11" hidden="1">"A34699"</definedName>
    <definedName name="FDD_79_12" hidden="1">"A35064"</definedName>
    <definedName name="FDD_79_13" hidden="1">"A35430"</definedName>
    <definedName name="FDD_79_14" hidden="1">"A35795"</definedName>
    <definedName name="FDD_79_2" hidden="1">"A31412"</definedName>
    <definedName name="FDD_79_3" hidden="1">"A31777"</definedName>
    <definedName name="FDD_79_4" hidden="1">"A32142"</definedName>
    <definedName name="FDD_79_5" hidden="1">"A32508"</definedName>
    <definedName name="FDD_79_6" hidden="1">"A32873"</definedName>
    <definedName name="FDD_79_7" hidden="1">"A33238"</definedName>
    <definedName name="FDD_79_8" hidden="1">"A33603"</definedName>
    <definedName name="FDD_79_9" hidden="1">"A33969"</definedName>
    <definedName name="FDD_8_0" hidden="1">"A25569"</definedName>
    <definedName name="FDD_80_0" hidden="1">"A30681"</definedName>
    <definedName name="FDD_80_1" hidden="1">"A31047"</definedName>
    <definedName name="FDD_80_10" hidden="1">"A34334"</definedName>
    <definedName name="FDD_80_11" hidden="1">"A34699"</definedName>
    <definedName name="FDD_80_12" hidden="1">"A35064"</definedName>
    <definedName name="FDD_80_13" hidden="1">"A35430"</definedName>
    <definedName name="FDD_80_14" hidden="1">"A35795"</definedName>
    <definedName name="FDD_80_2" hidden="1">"A31412"</definedName>
    <definedName name="FDD_80_3" hidden="1">"A31777"</definedName>
    <definedName name="FDD_80_4" hidden="1">"A32142"</definedName>
    <definedName name="FDD_80_5" hidden="1">"A32508"</definedName>
    <definedName name="FDD_80_6" hidden="1">"A32873"</definedName>
    <definedName name="FDD_80_7" hidden="1">"A33238"</definedName>
    <definedName name="FDD_80_8" hidden="1">"A33603"</definedName>
    <definedName name="FDD_80_9" hidden="1">"A33969"</definedName>
    <definedName name="FDD_81_0" hidden="1">"A30681"</definedName>
    <definedName name="FDD_81_1" hidden="1">"A31047"</definedName>
    <definedName name="FDD_81_10" hidden="1">"A34334"</definedName>
    <definedName name="FDD_81_11" hidden="1">"A34699"</definedName>
    <definedName name="FDD_81_12" hidden="1">"A35064"</definedName>
    <definedName name="FDD_81_13" hidden="1">"A35430"</definedName>
    <definedName name="FDD_81_14" hidden="1">"A35795"</definedName>
    <definedName name="FDD_81_2" hidden="1">"A31412"</definedName>
    <definedName name="FDD_81_3" hidden="1">"A31777"</definedName>
    <definedName name="FDD_81_4" hidden="1">"A32142"</definedName>
    <definedName name="FDD_81_5" hidden="1">"A32508"</definedName>
    <definedName name="FDD_81_6" hidden="1">"A32873"</definedName>
    <definedName name="FDD_81_7" hidden="1">"A33238"</definedName>
    <definedName name="FDD_81_8" hidden="1">"A33603"</definedName>
    <definedName name="FDD_81_9" hidden="1">"A33969"</definedName>
    <definedName name="FDD_82_0" hidden="1">"A30681"</definedName>
    <definedName name="FDD_82_1" hidden="1">"A31047"</definedName>
    <definedName name="FDD_82_10" hidden="1">"A34334"</definedName>
    <definedName name="FDD_82_11" hidden="1">"A34699"</definedName>
    <definedName name="FDD_82_12" hidden="1">"A35064"</definedName>
    <definedName name="FDD_82_13" hidden="1">"A35430"</definedName>
    <definedName name="FDD_82_14" hidden="1">"A35795"</definedName>
    <definedName name="FDD_82_2" hidden="1">"A31412"</definedName>
    <definedName name="FDD_82_3" hidden="1">"A31777"</definedName>
    <definedName name="FDD_82_4" hidden="1">"A32142"</definedName>
    <definedName name="FDD_82_5" hidden="1">"A32508"</definedName>
    <definedName name="FDD_82_6" hidden="1">"A32873"</definedName>
    <definedName name="FDD_82_7" hidden="1">"A33238"</definedName>
    <definedName name="FDD_82_8" hidden="1">"A33603"</definedName>
    <definedName name="FDD_82_9" hidden="1">"A33969"</definedName>
    <definedName name="FDD_83_0" hidden="1">"A30681"</definedName>
    <definedName name="FDD_83_1" hidden="1">"A31047"</definedName>
    <definedName name="FDD_83_10" hidden="1">"A34334"</definedName>
    <definedName name="FDD_83_11" hidden="1">"A34699"</definedName>
    <definedName name="FDD_83_12" hidden="1">"A35064"</definedName>
    <definedName name="FDD_83_13" hidden="1">"A35430"</definedName>
    <definedName name="FDD_83_14" hidden="1">"A35795"</definedName>
    <definedName name="FDD_83_2" hidden="1">"A31412"</definedName>
    <definedName name="FDD_83_3" hidden="1">"A31777"</definedName>
    <definedName name="FDD_83_4" hidden="1">"A32142"</definedName>
    <definedName name="FDD_83_5" hidden="1">"A32508"</definedName>
    <definedName name="FDD_83_6" hidden="1">"A32873"</definedName>
    <definedName name="FDD_83_7" hidden="1">"A33238"</definedName>
    <definedName name="FDD_83_8" hidden="1">"A33603"</definedName>
    <definedName name="FDD_83_9" hidden="1">"A33969"</definedName>
    <definedName name="FDD_84_0" hidden="1">"A30681"</definedName>
    <definedName name="FDD_84_1" hidden="1">"A31047"</definedName>
    <definedName name="FDD_84_10" hidden="1">"A34334"</definedName>
    <definedName name="FDD_84_11" hidden="1">"A34699"</definedName>
    <definedName name="FDD_84_12" hidden="1">"A35064"</definedName>
    <definedName name="FDD_84_13" hidden="1">"A35430"</definedName>
    <definedName name="FDD_84_14" hidden="1">"A35795"</definedName>
    <definedName name="FDD_84_2" hidden="1">"A31412"</definedName>
    <definedName name="FDD_84_3" hidden="1">"A31777"</definedName>
    <definedName name="FDD_84_4" hidden="1">"A32142"</definedName>
    <definedName name="FDD_84_5" hidden="1">"A32508"</definedName>
    <definedName name="FDD_84_6" hidden="1">"A32873"</definedName>
    <definedName name="FDD_84_7" hidden="1">"A33238"</definedName>
    <definedName name="FDD_84_8" hidden="1">"A33603"</definedName>
    <definedName name="FDD_84_9" hidden="1">"A33969"</definedName>
    <definedName name="FDD_85_0" hidden="1">"A30681"</definedName>
    <definedName name="FDD_85_1" hidden="1">"A31047"</definedName>
    <definedName name="FDD_85_10" hidden="1">"A34334"</definedName>
    <definedName name="FDD_85_11" hidden="1">"A34699"</definedName>
    <definedName name="FDD_85_12" hidden="1">"A35064"</definedName>
    <definedName name="FDD_85_13" hidden="1">"A35430"</definedName>
    <definedName name="FDD_85_14" hidden="1">"A35795"</definedName>
    <definedName name="FDD_85_2" hidden="1">"A31412"</definedName>
    <definedName name="FDD_85_3" hidden="1">"A31777"</definedName>
    <definedName name="FDD_85_4" hidden="1">"A32142"</definedName>
    <definedName name="FDD_85_5" hidden="1">"A32508"</definedName>
    <definedName name="FDD_85_6" hidden="1">"A32873"</definedName>
    <definedName name="FDD_85_7" hidden="1">"A33238"</definedName>
    <definedName name="FDD_85_8" hidden="1">"A33603"</definedName>
    <definedName name="FDD_85_9" hidden="1">"A33969"</definedName>
    <definedName name="FDD_86_0" hidden="1">"A30681"</definedName>
    <definedName name="FDD_86_1" hidden="1">"A31047"</definedName>
    <definedName name="FDD_86_10" hidden="1">"A34334"</definedName>
    <definedName name="FDD_86_11" hidden="1">"A34699"</definedName>
    <definedName name="FDD_86_12" hidden="1">"A35064"</definedName>
    <definedName name="FDD_86_13" hidden="1">"A35430"</definedName>
    <definedName name="FDD_86_14" hidden="1">"A35795"</definedName>
    <definedName name="FDD_86_2" hidden="1">"A31412"</definedName>
    <definedName name="FDD_86_3" hidden="1">"A31777"</definedName>
    <definedName name="FDD_86_4" hidden="1">"A32142"</definedName>
    <definedName name="FDD_86_5" hidden="1">"A32508"</definedName>
    <definedName name="FDD_86_6" hidden="1">"A32873"</definedName>
    <definedName name="FDD_86_7" hidden="1">"A33238"</definedName>
    <definedName name="FDD_86_8" hidden="1">"A33603"</definedName>
    <definedName name="FDD_86_9" hidden="1">"A33969"</definedName>
    <definedName name="FDD_87_0" hidden="1">"A30681"</definedName>
    <definedName name="FDD_87_1" hidden="1">"A31047"</definedName>
    <definedName name="FDD_87_10" hidden="1">"A34334"</definedName>
    <definedName name="FDD_87_11" hidden="1">"A34699"</definedName>
    <definedName name="FDD_87_12" hidden="1">"A35064"</definedName>
    <definedName name="FDD_87_13" hidden="1">"A35430"</definedName>
    <definedName name="FDD_87_14" hidden="1">"A35795"</definedName>
    <definedName name="FDD_87_2" hidden="1">"A31412"</definedName>
    <definedName name="FDD_87_3" hidden="1">"A31777"</definedName>
    <definedName name="FDD_87_4" hidden="1">"A32142"</definedName>
    <definedName name="FDD_87_5" hidden="1">"A32508"</definedName>
    <definedName name="FDD_87_6" hidden="1">"A32873"</definedName>
    <definedName name="FDD_87_7" hidden="1">"A33238"</definedName>
    <definedName name="FDD_87_8" hidden="1">"A33603"</definedName>
    <definedName name="FDD_87_9" hidden="1">"A33969"</definedName>
    <definedName name="FDD_88_0" hidden="1">"A30681"</definedName>
    <definedName name="FDD_88_1" hidden="1">"A31047"</definedName>
    <definedName name="FDD_88_10" hidden="1">"A34334"</definedName>
    <definedName name="FDD_88_11" hidden="1">"A34699"</definedName>
    <definedName name="FDD_88_12" hidden="1">"A35064"</definedName>
    <definedName name="FDD_88_13" hidden="1">"A35430"</definedName>
    <definedName name="FDD_88_14" hidden="1">"A35795"</definedName>
    <definedName name="FDD_88_2" hidden="1">"A31412"</definedName>
    <definedName name="FDD_88_3" hidden="1">"A31777"</definedName>
    <definedName name="FDD_88_4" hidden="1">"A32142"</definedName>
    <definedName name="FDD_88_5" hidden="1">"A32508"</definedName>
    <definedName name="FDD_88_6" hidden="1">"A32873"</definedName>
    <definedName name="FDD_88_7" hidden="1">"A33238"</definedName>
    <definedName name="FDD_88_8" hidden="1">"A33603"</definedName>
    <definedName name="FDD_88_9" hidden="1">"A33969"</definedName>
    <definedName name="FDD_89_0" hidden="1">"A30681"</definedName>
    <definedName name="FDD_89_1" hidden="1">"A31047"</definedName>
    <definedName name="FDD_89_10" hidden="1">"A34334"</definedName>
    <definedName name="FDD_89_11" hidden="1">"A34699"</definedName>
    <definedName name="FDD_89_12" hidden="1">"A35064"</definedName>
    <definedName name="FDD_89_13" hidden="1">"A35430"</definedName>
    <definedName name="FDD_89_14" hidden="1">"A35795"</definedName>
    <definedName name="FDD_89_2" hidden="1">"A31412"</definedName>
    <definedName name="FDD_89_3" hidden="1">"A31777"</definedName>
    <definedName name="FDD_89_4" hidden="1">"A32142"</definedName>
    <definedName name="FDD_89_5" hidden="1">"A32508"</definedName>
    <definedName name="FDD_89_6" hidden="1">"A32873"</definedName>
    <definedName name="FDD_89_7" hidden="1">"A33238"</definedName>
    <definedName name="FDD_89_8" hidden="1">"A33603"</definedName>
    <definedName name="FDD_89_9" hidden="1">"A33969"</definedName>
    <definedName name="FDD_9_0" hidden="1">"A25569"</definedName>
    <definedName name="FDD_90_0" hidden="1">"A30681"</definedName>
    <definedName name="FDD_90_1" hidden="1">"A31047"</definedName>
    <definedName name="FDD_90_10" hidden="1">"A34334"</definedName>
    <definedName name="FDD_90_11" hidden="1">"A34699"</definedName>
    <definedName name="FDD_90_12" hidden="1">"A35064"</definedName>
    <definedName name="FDD_90_13" hidden="1">"A35430"</definedName>
    <definedName name="FDD_90_14" hidden="1">"A35795"</definedName>
    <definedName name="FDD_90_2" hidden="1">"A31412"</definedName>
    <definedName name="FDD_90_3" hidden="1">"A31777"</definedName>
    <definedName name="FDD_90_4" hidden="1">"A32142"</definedName>
    <definedName name="FDD_90_5" hidden="1">"A32508"</definedName>
    <definedName name="FDD_90_6" hidden="1">"A32873"</definedName>
    <definedName name="FDD_90_7" hidden="1">"A33238"</definedName>
    <definedName name="FDD_90_8" hidden="1">"A33603"</definedName>
    <definedName name="FDD_90_9" hidden="1">"A33969"</definedName>
    <definedName name="FDD_91_0" hidden="1">"A30681"</definedName>
    <definedName name="FDD_91_1" hidden="1">"A31047"</definedName>
    <definedName name="FDD_91_10" hidden="1">"A34334"</definedName>
    <definedName name="FDD_91_11" hidden="1">"A34699"</definedName>
    <definedName name="FDD_91_12" hidden="1">"A35064"</definedName>
    <definedName name="FDD_91_13" hidden="1">"A35430"</definedName>
    <definedName name="FDD_91_14" hidden="1">"A35795"</definedName>
    <definedName name="FDD_91_2" hidden="1">"A31412"</definedName>
    <definedName name="FDD_91_3" hidden="1">"A31777"</definedName>
    <definedName name="FDD_91_4" hidden="1">"A32142"</definedName>
    <definedName name="FDD_91_5" hidden="1">"A32508"</definedName>
    <definedName name="FDD_91_6" hidden="1">"A32873"</definedName>
    <definedName name="FDD_91_7" hidden="1">"A33238"</definedName>
    <definedName name="FDD_91_8" hidden="1">"A33603"</definedName>
    <definedName name="FDD_91_9" hidden="1">"A33969"</definedName>
    <definedName name="FDD_92_0" hidden="1">"A30681"</definedName>
    <definedName name="FDD_92_1" hidden="1">"A31047"</definedName>
    <definedName name="FDD_92_10" hidden="1">"A34334"</definedName>
    <definedName name="FDD_92_11" hidden="1">"A34699"</definedName>
    <definedName name="FDD_92_12" hidden="1">"A35064"</definedName>
    <definedName name="FDD_92_13" hidden="1">"A35430"</definedName>
    <definedName name="FDD_92_14" hidden="1">"A35795"</definedName>
    <definedName name="FDD_92_2" hidden="1">"A31412"</definedName>
    <definedName name="FDD_92_3" hidden="1">"A31777"</definedName>
    <definedName name="FDD_92_4" hidden="1">"A32142"</definedName>
    <definedName name="FDD_92_5" hidden="1">"A32508"</definedName>
    <definedName name="FDD_92_6" hidden="1">"A32873"</definedName>
    <definedName name="FDD_92_7" hidden="1">"A33238"</definedName>
    <definedName name="FDD_92_8" hidden="1">"A33603"</definedName>
    <definedName name="FDD_92_9" hidden="1">"A33969"</definedName>
    <definedName name="FDD_93_0" hidden="1">"A30681"</definedName>
    <definedName name="FDD_93_1" hidden="1">"A31047"</definedName>
    <definedName name="FDD_93_10" hidden="1">"A34334"</definedName>
    <definedName name="FDD_93_11" hidden="1">"A34699"</definedName>
    <definedName name="FDD_93_12" hidden="1">"A35064"</definedName>
    <definedName name="FDD_93_13" hidden="1">"A35430"</definedName>
    <definedName name="FDD_93_14" hidden="1">"A35795"</definedName>
    <definedName name="FDD_93_2" hidden="1">"A31412"</definedName>
    <definedName name="FDD_93_3" hidden="1">"A31777"</definedName>
    <definedName name="FDD_93_4" hidden="1">"A32142"</definedName>
    <definedName name="FDD_93_5" hidden="1">"A32508"</definedName>
    <definedName name="FDD_93_6" hidden="1">"A32873"</definedName>
    <definedName name="FDD_93_7" hidden="1">"A33238"</definedName>
    <definedName name="FDD_93_8" hidden="1">"A33603"</definedName>
    <definedName name="FDD_93_9" hidden="1">"A33969"</definedName>
    <definedName name="FDD_94_0" hidden="1">"A30681"</definedName>
    <definedName name="FDD_94_1" hidden="1">"A31047"</definedName>
    <definedName name="FDD_94_10" hidden="1">"A34334"</definedName>
    <definedName name="FDD_94_11" hidden="1">"A34699"</definedName>
    <definedName name="FDD_94_12" hidden="1">"A35064"</definedName>
    <definedName name="FDD_94_13" hidden="1">"A35430"</definedName>
    <definedName name="FDD_94_14" hidden="1">"A35795"</definedName>
    <definedName name="FDD_94_2" hidden="1">"A31412"</definedName>
    <definedName name="FDD_94_3" hidden="1">"A31777"</definedName>
    <definedName name="FDD_94_4" hidden="1">"A32142"</definedName>
    <definedName name="FDD_94_5" hidden="1">"A32508"</definedName>
    <definedName name="FDD_94_6" hidden="1">"A32873"</definedName>
    <definedName name="FDD_94_7" hidden="1">"A33238"</definedName>
    <definedName name="FDD_94_8" hidden="1">"A33603"</definedName>
    <definedName name="FDD_94_9" hidden="1">"A33969"</definedName>
    <definedName name="FDD_95_0" hidden="1">"A30681"</definedName>
    <definedName name="FDD_95_1" hidden="1">"A31047"</definedName>
    <definedName name="FDD_95_10" hidden="1">"A34334"</definedName>
    <definedName name="FDD_95_11" hidden="1">"A34699"</definedName>
    <definedName name="FDD_95_12" hidden="1">"A35064"</definedName>
    <definedName name="FDD_95_13" hidden="1">"A35430"</definedName>
    <definedName name="FDD_95_14" hidden="1">"A35795"</definedName>
    <definedName name="FDD_95_2" hidden="1">"A31412"</definedName>
    <definedName name="FDD_95_3" hidden="1">"A31777"</definedName>
    <definedName name="FDD_95_4" hidden="1">"A32142"</definedName>
    <definedName name="FDD_95_5" hidden="1">"A32508"</definedName>
    <definedName name="FDD_95_6" hidden="1">"A32873"</definedName>
    <definedName name="FDD_95_7" hidden="1">"A33238"</definedName>
    <definedName name="FDD_95_8" hidden="1">"A33603"</definedName>
    <definedName name="FDD_95_9" hidden="1">"A33969"</definedName>
    <definedName name="FDD_96_0" hidden="1">"U30681"</definedName>
    <definedName name="FDD_96_1" hidden="1">"A31047"</definedName>
    <definedName name="FDD_96_10" hidden="1">"A34334"</definedName>
    <definedName name="FDD_96_11" hidden="1">"A34699"</definedName>
    <definedName name="FDD_96_12" hidden="1">"A35064"</definedName>
    <definedName name="FDD_96_13" hidden="1">"A35430"</definedName>
    <definedName name="FDD_96_14" hidden="1">"A35795"</definedName>
    <definedName name="FDD_96_2" hidden="1">"A31412"</definedName>
    <definedName name="FDD_96_3" hidden="1">"A31777"</definedName>
    <definedName name="FDD_96_4" hidden="1">"A32142"</definedName>
    <definedName name="FDD_96_5" hidden="1">"A32508"</definedName>
    <definedName name="FDD_96_6" hidden="1">"A32873"</definedName>
    <definedName name="FDD_96_7" hidden="1">"A33238"</definedName>
    <definedName name="FDD_96_8" hidden="1">"A33603"</definedName>
    <definedName name="FDD_96_9" hidden="1">"A33969"</definedName>
    <definedName name="FDD_97_0" hidden="1">"U30681"</definedName>
    <definedName name="FDD_97_1" hidden="1">"A31047"</definedName>
    <definedName name="FDD_97_10" hidden="1">"A34334"</definedName>
    <definedName name="FDD_97_11" hidden="1">"A34699"</definedName>
    <definedName name="FDD_97_12" hidden="1">"A35064"</definedName>
    <definedName name="FDD_97_13" hidden="1">"A35430"</definedName>
    <definedName name="FDD_97_14" hidden="1">"A35795"</definedName>
    <definedName name="FDD_97_2" hidden="1">"A31412"</definedName>
    <definedName name="FDD_97_3" hidden="1">"A31777"</definedName>
    <definedName name="FDD_97_4" hidden="1">"A32142"</definedName>
    <definedName name="FDD_97_5" hidden="1">"A32508"</definedName>
    <definedName name="FDD_97_6" hidden="1">"A32873"</definedName>
    <definedName name="FDD_97_7" hidden="1">"A33238"</definedName>
    <definedName name="FDD_97_8" hidden="1">"A33603"</definedName>
    <definedName name="FDD_97_9" hidden="1">"A33969"</definedName>
    <definedName name="FDD_98_0" hidden="1">"U30681"</definedName>
    <definedName name="FDD_98_1" hidden="1">"A31047"</definedName>
    <definedName name="FDD_98_10" hidden="1">"A34334"</definedName>
    <definedName name="FDD_98_11" hidden="1">"A34699"</definedName>
    <definedName name="FDD_98_12" hidden="1">"A35064"</definedName>
    <definedName name="FDD_98_13" hidden="1">"A35430"</definedName>
    <definedName name="FDD_98_14" hidden="1">"A35795"</definedName>
    <definedName name="FDD_98_2" hidden="1">"A31412"</definedName>
    <definedName name="FDD_98_3" hidden="1">"A31777"</definedName>
    <definedName name="FDD_98_4" hidden="1">"A32142"</definedName>
    <definedName name="FDD_98_5" hidden="1">"A32508"</definedName>
    <definedName name="FDD_98_6" hidden="1">"A32873"</definedName>
    <definedName name="FDD_98_7" hidden="1">"A33238"</definedName>
    <definedName name="FDD_98_8" hidden="1">"A33603"</definedName>
    <definedName name="FDD_98_9" hidden="1">"A33969"</definedName>
    <definedName name="FDD_99_0" hidden="1">"U30681"</definedName>
    <definedName name="FDD_99_1" hidden="1">"A31047"</definedName>
    <definedName name="FDD_99_10" hidden="1">"A34334"</definedName>
    <definedName name="FDD_99_11" hidden="1">"A34699"</definedName>
    <definedName name="FDD_99_12" hidden="1">"A35064"</definedName>
    <definedName name="FDD_99_13" hidden="1">"A35430"</definedName>
    <definedName name="FDD_99_14" hidden="1">"A35795"</definedName>
    <definedName name="FDD_99_2" hidden="1">"A31412"</definedName>
    <definedName name="FDD_99_3" hidden="1">"A31777"</definedName>
    <definedName name="FDD_99_4" hidden="1">"A32142"</definedName>
    <definedName name="FDD_99_5" hidden="1">"A32508"</definedName>
    <definedName name="FDD_99_6" hidden="1">"A32873"</definedName>
    <definedName name="FDD_99_7" hidden="1">"A33238"</definedName>
    <definedName name="FDD_99_8" hidden="1">"A33603"</definedName>
    <definedName name="FDD_99_9" hidden="1">"A33969"</definedName>
    <definedName name="FDFDSFDS">recuperação #REF!</definedName>
    <definedName name="fdfsfdsf">#REF!</definedName>
    <definedName name="fdg">#REF!</definedName>
    <definedName name="fdgaf" hidden="1">{#N/A,#N/A,FALSE,"Plan1";#N/A,#N/A,FALSE,"Plan2"}</definedName>
    <definedName name="fdhgfdf" hidden="1">{#N/A,#N/A,FALSE,"Plan1";#N/A,#N/A,FALSE,"Plan2"}</definedName>
    <definedName name="FDP_280_1_aSrv" hidden="1">#REF!</definedName>
    <definedName name="FDP_281_1_aSrv" hidden="1">#REF!</definedName>
    <definedName name="FDP_282_1_aSrv" hidden="1">#REF!</definedName>
    <definedName name="FDP_283_1_aSrv" hidden="1">#REF!</definedName>
    <definedName name="FDS" hidden="1">{#N/A,#N/A,FALSE,"Plan1";#N/A,#N/A,FALSE,"Plan2"}</definedName>
    <definedName name="fdsa">#REF!</definedName>
    <definedName name="fdsafdas" hidden="1">#REF!</definedName>
    <definedName name="fdsafdasfds" hidden="1">#REF!</definedName>
    <definedName name="fdsafdfdasf" hidden="1">#REF!</definedName>
    <definedName name="fdsafdfdsa" hidden="1">#REF!</definedName>
    <definedName name="fdsafdfsa" hidden="1">#REF!</definedName>
    <definedName name="fdsafdsa" hidden="1">#REF!</definedName>
    <definedName name="fdsafdsafdsa" hidden="1">#REF!</definedName>
    <definedName name="fdsafdsafdsafds" hidden="1">#REF!</definedName>
    <definedName name="fdsafdsafsdaf" hidden="1">#REF!</definedName>
    <definedName name="fdsafdsfdsa" hidden="1">#REF!</definedName>
    <definedName name="fdsafdsffds" hidden="1">#REF!</definedName>
    <definedName name="fdsafsafsa" hidden="1">#REF!</definedName>
    <definedName name="fdsafsdafasdf" hidden="1">#REF!</definedName>
    <definedName name="fdsafsdfdsa" hidden="1">#REF!</definedName>
    <definedName name="fdsfsdafd" hidden="1">#REF!</definedName>
    <definedName name="Feriados">#REF!</definedName>
    <definedName name="Feriados_Brasil">#REF!</definedName>
    <definedName name="FEV">#REF!</definedName>
    <definedName name="ff">#REF!</definedName>
    <definedName name="fff" hidden="1">#REF!</definedName>
    <definedName name="fffff" hidden="1">{#N/A,#N/A,FALSE,"Plan1";#N/A,#N/A,FALSE,"Plan2"}</definedName>
    <definedName name="fffffffffffffffffffffff">#REF!</definedName>
    <definedName name="FG" hidden="1">{#N/A,#N/A,FALSE,"Plan1";#N/A,#N/A,FALSE,"Plan2"}</definedName>
    <definedName name="fgdsag">#N/A</definedName>
    <definedName name="fgfg" hidden="1">{#N/A,#N/A,FALSE,"GERAL";#N/A,#N/A,FALSE,"LOCAÇÃO";#N/A,#N/A,FALSE,"FRETAMENTO";#N/A,#N/A,FALSE,"CARRETAS"}</definedName>
    <definedName name="FGFGF" hidden="1">{#N/A,#N/A,FALSE,"Aging Summary";#N/A,#N/A,FALSE,"Ratio Analysis";#N/A,#N/A,FALSE,"Test 120 Day Accts";#N/A,#N/A,FALSE,"Tickmarks"}</definedName>
    <definedName name="FGJHFGK" hidden="1">{#N/A,#N/A,FALSE,"Plan1";#N/A,#N/A,FALSE,"Plan2"}</definedName>
    <definedName name="FGTS">#REF!</definedName>
    <definedName name="fin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1617">#REF!</definedName>
    <definedName name="Final_Summary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Financ.Resumen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financeiros">#REF!</definedName>
    <definedName name="financeiros1">#REF!</definedName>
    <definedName name="Financiamento">#REF!</definedName>
    <definedName name="Finos_9a16">#REF!</definedName>
    <definedName name="Finos_ano">#REF!</definedName>
    <definedName name="Finos_mês">#REF!</definedName>
    <definedName name="FJGHJ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FJHJHG" hidden="1">{#N/A,#N/A,FALSE,"Plan1";#N/A,#N/A,FALSE,"Plan2"}</definedName>
    <definedName name="FL">#REF!</definedName>
    <definedName name="FluCai00">#REF!</definedName>
    <definedName name="FluCai01">#REF!</definedName>
    <definedName name="fluxo_cs_sem_alav_11">#REF!</definedName>
    <definedName name="FLUXO_RCA130203">#REF!</definedName>
    <definedName name="FM">#REF!</definedName>
    <definedName name="Focal_Email">#REF!</definedName>
    <definedName name="Focal_Point">#REF!</definedName>
    <definedName name="Folha38">#REF!</definedName>
    <definedName name="Folha39">#REF!</definedName>
    <definedName name="fonte">#REF!</definedName>
    <definedName name="Fontes_de_Financiamento">#REF!</definedName>
    <definedName name="Forecast">#REF!</definedName>
    <definedName name="form">#REF!</definedName>
    <definedName name="forn" hidden="1">{#N/A,#N/A,FALSE,"Aging Summary";#N/A,#N/A,FALSE,"Ratio Analysis";#N/A,#N/A,FALSE,"Test 120 Day Accts";#N/A,#N/A,FALSE,"Tickmarks"}</definedName>
    <definedName name="fr">#REF!</definedName>
    <definedName name="frfer" hidden="1">#REF!</definedName>
    <definedName name="FS_Cap_Employed_High">#REF!</definedName>
    <definedName name="FS_Cap_Employed_LE02_High">#REF!</definedName>
    <definedName name="FS_Cap_Employed_LE02_LNG">#REF!</definedName>
    <definedName name="FS_Cap_Employed_LE02_Low">#REF!</definedName>
    <definedName name="FS_Cap_Employed_LE02_Spare">#REF!</definedName>
    <definedName name="FS_Cap_Employed_LNG">#REF!</definedName>
    <definedName name="FS_Cap_Employed_Low">#REF!</definedName>
    <definedName name="FS_Cap_Employed_Spare">#REF!</definedName>
    <definedName name="FS_Cap_Exp_HIgh">#REF!</definedName>
    <definedName name="FS_Cap_Exp_LE02_High">#REF!</definedName>
    <definedName name="FS_Cap_Exp_LE02_LNG">#REF!</definedName>
    <definedName name="FS_Cap_Exp_LE02_Low">#REF!</definedName>
    <definedName name="FS_Cap_Exp_LE02_Spare">#REF!</definedName>
    <definedName name="FS_Cap_Exp_LNG">#REF!</definedName>
    <definedName name="FS_Cap_Exp_Low">#REF!</definedName>
    <definedName name="FS_Cap_Exp_Spare">#REF!</definedName>
    <definedName name="FS_Capital_Employ_High">#REF!</definedName>
    <definedName name="FS_Capital_Employ_LE02_High">#REF!</definedName>
    <definedName name="FS_Capital_Employ_LE02_LNG">#REF!</definedName>
    <definedName name="FS_Capital_Employ_LE02_Low">#REF!</definedName>
    <definedName name="FS_Capital_Employ_LE02_Spare">#REF!</definedName>
    <definedName name="FS_Capital_Employ_LNG">#REF!</definedName>
    <definedName name="FS_Capital_Employ_Low">#REF!</definedName>
    <definedName name="FS_Capital_Employ_Spare">#REF!</definedName>
    <definedName name="FS_Cash_High">#REF!</definedName>
    <definedName name="FS_Cash_LE02_High">#REF!</definedName>
    <definedName name="FS_Cash_LE02_LNG">#REF!</definedName>
    <definedName name="FS_Cash_LE02_Low">#REF!</definedName>
    <definedName name="FS_Cash_LE02_Spare">#REF!</definedName>
    <definedName name="FS_Cash_LNG">#REF!</definedName>
    <definedName name="FS_Cash_Low">#REF!</definedName>
    <definedName name="FS_Cash_Spare">#REF!</definedName>
    <definedName name="FS_Cash2_High">#REF!</definedName>
    <definedName name="FS_Cash2_LE02_High">#REF!</definedName>
    <definedName name="FS_Cash2_LE02_LNG">#REF!</definedName>
    <definedName name="FS_Cash2_LE02_Low">#REF!</definedName>
    <definedName name="FS_Cash2_LE02_Spare">#REF!</definedName>
    <definedName name="FS_Cash2_LNG">#REF!</definedName>
    <definedName name="FS_Cash2_Low">#REF!</definedName>
    <definedName name="FS_Cash2_Spare">#REF!</definedName>
    <definedName name="FS_CCTD_High">#REF!</definedName>
    <definedName name="FS_CCTD_LE02_High">#REF!</definedName>
    <definedName name="FS_CCTD_LE02_LNG">#REF!</definedName>
    <definedName name="FS_CCTD_LE02_Low">#REF!</definedName>
    <definedName name="FS_CCTD_LE02_Spare">#REF!</definedName>
    <definedName name="FS_CCTD_LNG">#REF!</definedName>
    <definedName name="FS_CCTD_Low">#REF!</definedName>
    <definedName name="FS_CCTD_Spare">#REF!</definedName>
    <definedName name="FS_CCTD2_High">#REF!</definedName>
    <definedName name="FS_CCTD2_LE02_High">#REF!</definedName>
    <definedName name="FS_CCTD2_LE02_LNG">#REF!</definedName>
    <definedName name="FS_CCTD2_LE02_Low">#REF!</definedName>
    <definedName name="FS_CCTD2_LE02_Spare">#REF!</definedName>
    <definedName name="FS_CCTD2_LNG">#REF!</definedName>
    <definedName name="FS_CCTD2_Low">#REF!</definedName>
    <definedName name="FS_CCTD2_Spare">#REF!</definedName>
    <definedName name="FS_Curr_Tax_High">#REF!</definedName>
    <definedName name="FS_Curr_Tax_LE02_High">#REF!</definedName>
    <definedName name="FS_Curr_Tax_LE02_LNG">#REF!</definedName>
    <definedName name="FS_Curr_Tax_LE02_Low">#REF!</definedName>
    <definedName name="FS_Curr_Tax_LE02_Spare">#REF!</definedName>
    <definedName name="FS_Curr_Tax_LNG">#REF!</definedName>
    <definedName name="FS_Curr_Tax_Low">#REF!</definedName>
    <definedName name="FS_Curr_Tax_Spare">#REF!</definedName>
    <definedName name="FS_Current_Tax_High">#REF!</definedName>
    <definedName name="FS_Current_Tax_LE02_High">#REF!</definedName>
    <definedName name="FS_Current_Tax_LE02_LNG">#REF!</definedName>
    <definedName name="FS_Current_Tax_LE02_Low">#REF!</definedName>
    <definedName name="FS_Current_Tax_LE02_Spare">#REF!</definedName>
    <definedName name="FS_Current_Tax_LNG">#REF!</definedName>
    <definedName name="FS_Current_Tax_Low">#REF!</definedName>
    <definedName name="FS_Current_Tax_Spare">#REF!</definedName>
    <definedName name="FS_Def_Tax_High">#REF!</definedName>
    <definedName name="FS_Def_Tax_LE02_High">#REF!</definedName>
    <definedName name="FS_Def_Tax_LE02_LNG">#REF!</definedName>
    <definedName name="FS_Def_Tax_LE02_Low">#REF!</definedName>
    <definedName name="FS_Def_Tax_LE02_Spare">#REF!</definedName>
    <definedName name="FS_Def_Tax_LNG">#REF!</definedName>
    <definedName name="FS_Def_Tax_Low">#REF!</definedName>
    <definedName name="FS_Def_Tax_Spare">#REF!</definedName>
    <definedName name="FS_Deferred_Tax_High">#REF!</definedName>
    <definedName name="FS_Deferred_Tax_LE02_High">#REF!</definedName>
    <definedName name="FS_Deferred_Tax_LE02_LNG">#REF!</definedName>
    <definedName name="FS_Deferred_Tax_LE02_Low">#REF!</definedName>
    <definedName name="FS_Deferred_Tax_LE02_Spare">#REF!</definedName>
    <definedName name="FS_Deferred_Tax_LNG">#REF!</definedName>
    <definedName name="FS_Deferred_Tax_Low">#REF!</definedName>
    <definedName name="FS_Deferred_Tax_Spare">#REF!</definedName>
    <definedName name="FS_Depr_COS_High">#REF!</definedName>
    <definedName name="FS_Depr_COS_LE02_High">#REF!</definedName>
    <definedName name="FS_Depr_COS_LE02_LNG">#REF!</definedName>
    <definedName name="FS_Depr_COS_LE02_Low">#REF!</definedName>
    <definedName name="FS_Depr_COS_LE02_Spare">#REF!</definedName>
    <definedName name="FS_Depr_COS_LNG">#REF!</definedName>
    <definedName name="FS_Depr_COS_Low">#REF!</definedName>
    <definedName name="FS_Depr_COS_Spare">#REF!</definedName>
    <definedName name="FS_Depr_High">#REF!</definedName>
    <definedName name="FS_Depr_LE02_High">#REF!</definedName>
    <definedName name="FS_Depr_LE02_LNG">#REF!</definedName>
    <definedName name="FS_Depr_LE02_Low">#REF!</definedName>
    <definedName name="FS_Depr_LE02_Spare">#REF!</definedName>
    <definedName name="FS_Depr_LNG">#REF!</definedName>
    <definedName name="FS_Depr_Low">#REF!</definedName>
    <definedName name="FS_Depr_SDA_High">#REF!</definedName>
    <definedName name="FS_Depr_SDA_LE02_High">#REF!</definedName>
    <definedName name="FS_Depr_SDA_LE02_LNG">#REF!</definedName>
    <definedName name="FS_Depr_SDA_LE02_Low">#REF!</definedName>
    <definedName name="FS_Depr_SDA_LE02_Spare">#REF!</definedName>
    <definedName name="FS_Depr_SDA_LNG">#REF!</definedName>
    <definedName name="FS_Depr_SDA_Low">#REF!</definedName>
    <definedName name="FS_Depr_SDA_Spare">#REF!</definedName>
    <definedName name="FS_Depr_Spare">#REF!</definedName>
    <definedName name="FS_Equity_High">#REF!</definedName>
    <definedName name="FS_Equity_Invest_High">#REF!</definedName>
    <definedName name="FS_Equity_Invest_LE02_High">#REF!</definedName>
    <definedName name="FS_Equity_Invest_LE02_LNG">#REF!</definedName>
    <definedName name="FS_Equity_Invest_LE02_Low">#REF!</definedName>
    <definedName name="FS_Equity_Invest_LE02_Spare">#REF!</definedName>
    <definedName name="FS_Equity_Invest_LNG">#REF!</definedName>
    <definedName name="FS_Equity_Invest_Low">#REF!</definedName>
    <definedName name="FS_Equity_Invest_Spare">#REF!</definedName>
    <definedName name="FS_Equity_Investments_High">#REF!</definedName>
    <definedName name="FS_Equity_Investments_LE02_High">#REF!</definedName>
    <definedName name="FS_Equity_Investments_LE02_LNG">#REF!</definedName>
    <definedName name="FS_Equity_Investments_LE02_Low">#REF!</definedName>
    <definedName name="FS_Equity_Investments_LE02_Spare">#REF!</definedName>
    <definedName name="FS_Equity_Investments_LNG">#REF!</definedName>
    <definedName name="FS_Equity_Investments_Low">#REF!</definedName>
    <definedName name="FS_Equity_Investments_Spare">#REF!</definedName>
    <definedName name="FS_Equity_LE02_High">#REF!</definedName>
    <definedName name="FS_Equity_LE02_LNG">#REF!</definedName>
    <definedName name="FS_Equity_LE02_Low">#REF!</definedName>
    <definedName name="FS_Equity_LE02_Spare">#REF!</definedName>
    <definedName name="FS_Equity_LNG">#REF!</definedName>
    <definedName name="FS_Equity_Low">#REF!</definedName>
    <definedName name="FS_Equity_Spare">#REF!</definedName>
    <definedName name="FS_Equity2_High">#REF!</definedName>
    <definedName name="FS_Equity2_LE02_High">#REF!</definedName>
    <definedName name="FS_Equity2_LE02_LNG">#REF!</definedName>
    <definedName name="FS_Equity2_LE02_Low">#REF!</definedName>
    <definedName name="FS_Equity2_LE02_Spare">#REF!</definedName>
    <definedName name="FS_Equity2_LNG">#REF!</definedName>
    <definedName name="FS_Equity2_Low">#REF!</definedName>
    <definedName name="FS_Equity2_Spare">#REF!</definedName>
    <definedName name="FS_Explore_Expense_High">#REF!</definedName>
    <definedName name="FS_Explore_Expense_LE02_High">#REF!</definedName>
    <definedName name="FS_Explore_Expense_LE02_LNG">#REF!</definedName>
    <definedName name="FS_Explore_Expense_LE02_Low">#REF!</definedName>
    <definedName name="FS_Explore_Expense_LE02_Spare">#REF!</definedName>
    <definedName name="FS_Explore_Expense_LNG">#REF!</definedName>
    <definedName name="FS_Explore_Expense_Low">#REF!</definedName>
    <definedName name="FS_Explore_Expense_Spare">#REF!</definedName>
    <definedName name="FS_Fix_Assets_HIgh">#REF!</definedName>
    <definedName name="FS_Fix_Assets_LE02_High">#REF!</definedName>
    <definedName name="FS_Fix_Assets_LE02_LNG">#REF!</definedName>
    <definedName name="FS_Fix_Assets_LE02_Low">#REF!</definedName>
    <definedName name="FS_Fix_Assets_LE02_Spare">#REF!</definedName>
    <definedName name="FS_Fix_Assets_LNG">#REF!</definedName>
    <definedName name="FS_Fix_Assets_Low">#REF!</definedName>
    <definedName name="FS_Fix_Assets_Spare">#REF!</definedName>
    <definedName name="FS_Fixed_Assets_High">#REF!</definedName>
    <definedName name="FS_Fixed_Assets_LE02_High">#REF!</definedName>
    <definedName name="FS_Fixed_Assets_LE02_LNG">#REF!</definedName>
    <definedName name="FS_Fixed_Assets_LE02_Low">#REF!</definedName>
    <definedName name="FS_Fixed_Assets_LE02_Spare">#REF!</definedName>
    <definedName name="FS_Fixed_Assets_LNG">#REF!</definedName>
    <definedName name="FS_Fixed_Assets_Low">#REF!</definedName>
    <definedName name="FS_Fixed_Assets_Spare">#REF!</definedName>
    <definedName name="FS_Free_Cash_Flows_High">#REF!</definedName>
    <definedName name="FS_Free_Cash_Flows_LE02_High">#REF!</definedName>
    <definedName name="FS_Free_Cash_Flows_LE02_LNG">#REF!</definedName>
    <definedName name="FS_Free_Cash_Flows_LE02_Low">#REF!</definedName>
    <definedName name="FS_Free_Cash_Flows_LE02_Spare">#REF!</definedName>
    <definedName name="FS_Free_Cash_Flows_LNG">#REF!</definedName>
    <definedName name="FS_Free_Cash_Flows_Low">#REF!</definedName>
    <definedName name="FS_Free_Cash_Flows_Spare">#REF!</definedName>
    <definedName name="FS_Gross_Profit_High">#REF!</definedName>
    <definedName name="FS_Gross_Profit_LE02_High">#REF!</definedName>
    <definedName name="FS_Gross_Profit_LE02_LNG">#REF!</definedName>
    <definedName name="FS_Gross_Profit_LE02_Low">#REF!</definedName>
    <definedName name="FS_Gross_Profit_LE02_Spare">#REF!</definedName>
    <definedName name="FS_Gross_Profit_LNG">#REF!</definedName>
    <definedName name="FS_Gross_Profit_Low">#REF!</definedName>
    <definedName name="FS_Gross_Profit_Spare">#REF!</definedName>
    <definedName name="FS_Income_B4_Tax_High">#REF!</definedName>
    <definedName name="FS_Income_B4_Tax_LE02_High">#REF!</definedName>
    <definedName name="FS_Income_B4_Tax_LE02_LNG">#REF!</definedName>
    <definedName name="FS_Income_B4_Tax_LE02_Low">#REF!</definedName>
    <definedName name="FS_Income_B4_Tax_LE02_Spare">#REF!</definedName>
    <definedName name="FS_Income_B4_Tax_LNG">#REF!</definedName>
    <definedName name="FS_Income_B4_Tax_Low">#REF!</definedName>
    <definedName name="FS_Income_B4_Tax_Spare">#REF!</definedName>
    <definedName name="FS_Int_bear_debt_High">#REF!</definedName>
    <definedName name="FS_Int_bear_debt_LE02_High">#REF!</definedName>
    <definedName name="FS_Int_bear_debt_LE02_LNG">#REF!</definedName>
    <definedName name="FS_Int_bear_debt_LE02_Low">#REF!</definedName>
    <definedName name="FS_Int_bear_debt_LE02_Spare">#REF!</definedName>
    <definedName name="FS_Int_bear_debt_LNG">#REF!</definedName>
    <definedName name="FS_Int_bear_debt_Low">#REF!</definedName>
    <definedName name="FS_Int_bear_debt_Spare">#REF!</definedName>
    <definedName name="FS_Int_Exp_High">#REF!</definedName>
    <definedName name="FS_Int_Exp_LE02_High">#REF!</definedName>
    <definedName name="FS_Int_Exp_LE02_LNG">#REF!</definedName>
    <definedName name="FS_Int_Exp_LE02_Low">#REF!</definedName>
    <definedName name="FS_Int_Exp_LE02_Spare">#REF!</definedName>
    <definedName name="FS_Int_Exp_LNG">#REF!</definedName>
    <definedName name="FS_Int_Exp_Low">#REF!</definedName>
    <definedName name="FS_Int_Exp_Spare">#REF!</definedName>
    <definedName name="FS_Int_Expense_High">#REF!</definedName>
    <definedName name="FS_Int_Expense_LE02_High">#REF!</definedName>
    <definedName name="FS_Int_Expense_LE02_LNG">#REF!</definedName>
    <definedName name="FS_Int_Expense_LE02_Low">#REF!</definedName>
    <definedName name="FS_Int_Expense_LE02_Spare">#REF!</definedName>
    <definedName name="FS_Int_Expense_LNG">#REF!</definedName>
    <definedName name="FS_Int_Expense_Low">#REF!</definedName>
    <definedName name="FS_Int_Expense_Spare">#REF!</definedName>
    <definedName name="FS_Int_Income_High">#REF!</definedName>
    <definedName name="FS_Int_Income_LE02_High">#REF!</definedName>
    <definedName name="FS_Int_Income_LE02_LNG">#REF!</definedName>
    <definedName name="FS_Int_Income_LE02_Low">#REF!</definedName>
    <definedName name="FS_Int_Income_LE02_Spare">#REF!</definedName>
    <definedName name="FS_Int_Income_LNG">#REF!</definedName>
    <definedName name="FS_Int_Income_Low">#REF!</definedName>
    <definedName name="FS_Int_Income_Spare">#REF!</definedName>
    <definedName name="FS_Interest_bearing_debt_High">#REF!</definedName>
    <definedName name="FS_Interest_bearing_debt_LE02_High">#REF!</definedName>
    <definedName name="FS_Interest_bearing_debt_LE02_LNG">#REF!</definedName>
    <definedName name="FS_Interest_bearing_debt_LE02_Low">#REF!</definedName>
    <definedName name="FS_Interest_bearing_debt_LE02_Spare">#REF!</definedName>
    <definedName name="FS_Interest_bearing_debt_LNG">#REF!</definedName>
    <definedName name="FS_Interest_bearing_debt_Low">#REF!</definedName>
    <definedName name="FS_Interest_bearing_debt_Spare">#REF!</definedName>
    <definedName name="FS_Interest_Income_High">#REF!</definedName>
    <definedName name="FS_Interest_Income_LE02_High">#REF!</definedName>
    <definedName name="FS_Interest_Income_LE02_LNG">#REF!</definedName>
    <definedName name="FS_Interest_Income_LE02_Low">#REF!</definedName>
    <definedName name="FS_Interest_Income_LE02_Spare">#REF!</definedName>
    <definedName name="FS_Interest_Income_LNG">#REF!</definedName>
    <definedName name="FS_Interest_Income_Low">#REF!</definedName>
    <definedName name="FS_Interest_Income_Spare">#REF!</definedName>
    <definedName name="FS_Loans_to_Assoc_High">#REF!</definedName>
    <definedName name="FS_Loans_to_Assoc_LE02_High">#REF!</definedName>
    <definedName name="FS_Loans_to_Assoc_LE02_LNG">#REF!</definedName>
    <definedName name="FS_Loans_to_Assoc_LE02_Low">#REF!</definedName>
    <definedName name="FS_Loans_to_Assoc_LE02_Spare">#REF!</definedName>
    <definedName name="FS_Loans_to_Assoc_LNG">#REF!</definedName>
    <definedName name="FS_Loans_to_Assoc_Low">#REF!</definedName>
    <definedName name="FS_Loans_to_Assoc_Spare">#REF!</definedName>
    <definedName name="FS_Man_Ex_High">#REF!</definedName>
    <definedName name="FS_Man_Ex_LE02_High">#REF!</definedName>
    <definedName name="FS_Man_Ex_LE02_LNG">#REF!</definedName>
    <definedName name="FS_Man_Ex_LE02_Low">#REF!</definedName>
    <definedName name="FS_Man_Ex_LE02_Spare">#REF!</definedName>
    <definedName name="FS_Man_Ex_LNG">#REF!</definedName>
    <definedName name="FS_Man_Ex_Low">#REF!</definedName>
    <definedName name="FS_Man_Ex_Spare">#REF!</definedName>
    <definedName name="FS_Man_Exp_High">#REF!</definedName>
    <definedName name="FS_Man_Exp_LE02_High">#REF!</definedName>
    <definedName name="FS_Man_Exp_LE02_LNG">#REF!</definedName>
    <definedName name="FS_Man_Exp_LE02_Low">#REF!</definedName>
    <definedName name="FS_Man_Exp_LE02_Spare">#REF!</definedName>
    <definedName name="FS_Man_Exp_LNG">#REF!</definedName>
    <definedName name="FS_Man_Exp_Low">#REF!</definedName>
    <definedName name="FS_Man_Exp_Spare">#REF!</definedName>
    <definedName name="FS_Man_Fee_High">#REF!</definedName>
    <definedName name="FS_Man_Fee_LE02_High">#REF!</definedName>
    <definedName name="FS_Man_Fee_LE02_LNG">#REF!</definedName>
    <definedName name="FS_Man_Fee_LE02_Low">#REF!</definedName>
    <definedName name="FS_Man_Fee_LE02_Spare">#REF!</definedName>
    <definedName name="FS_Man_Fee_LNG">#REF!</definedName>
    <definedName name="FS_Man_Fee_Low">#REF!</definedName>
    <definedName name="FS_Man_Fee_Spare">#REF!</definedName>
    <definedName name="FS_Man_Proc_Fees_High">#REF!</definedName>
    <definedName name="FS_Man_Proc_Fees_LE02_High">#REF!</definedName>
    <definedName name="FS_Man_Proc_Fees_LE02_LNG">#REF!</definedName>
    <definedName name="FS_Man_Proc_Fees_LE02_Low">#REF!</definedName>
    <definedName name="FS_Man_Proc_Fees_LE02_Spare">#REF!</definedName>
    <definedName name="FS_Man_Proc_Fees_LNG">#REF!</definedName>
    <definedName name="FS_Man_Proc_Fees_Low">#REF!</definedName>
    <definedName name="FS_Man_Proc_Fees_Spare">#REF!</definedName>
    <definedName name="FS_Minorities_High">#REF!</definedName>
    <definedName name="FS_Minorities_LE02_High">#REF!</definedName>
    <definedName name="FS_Minorities_LE02_LNG">#REF!</definedName>
    <definedName name="FS_Minorities_LE02_Low">#REF!</definedName>
    <definedName name="FS_Minorities_LE02_Spare">#REF!</definedName>
    <definedName name="FS_Minorities_LNG">#REF!</definedName>
    <definedName name="FS_Minorities_Low">#REF!</definedName>
    <definedName name="FS_Minorities_Spare">#REF!</definedName>
    <definedName name="FS_Minorities2_High">#REF!</definedName>
    <definedName name="FS_Minorities2_LE02_High">#REF!</definedName>
    <definedName name="FS_Minorities2_LE02_LNG">#REF!</definedName>
    <definedName name="FS_Minorities2_LE02_Low">#REF!</definedName>
    <definedName name="FS_Minorities2_LE02_Spare">#REF!</definedName>
    <definedName name="FS_Minorities2_LNG">#REF!</definedName>
    <definedName name="FS_Minorities2_Low">#REF!</definedName>
    <definedName name="FS_Minorities2_Spare">#REF!</definedName>
    <definedName name="FS_Net_Cash_Return_High">#REF!</definedName>
    <definedName name="FS_Net_Cash_Return_LE02_High">#REF!</definedName>
    <definedName name="FS_Net_Cash_Return_LE02_LNG">#REF!</definedName>
    <definedName name="FS_Net_Cash_Return_LE02_Low">#REF!</definedName>
    <definedName name="FS_Net_Cash_Return_LE02_Spare">#REF!</definedName>
    <definedName name="FS_Net_Cash_Return_LNG">#REF!</definedName>
    <definedName name="FS_Net_Cash_Return_Low">#REF!</definedName>
    <definedName name="FS_Net_Cash_Return_Spare">#REF!</definedName>
    <definedName name="FS_Net_Proceeds_High">#REF!</definedName>
    <definedName name="FS_Net_Proceeds_LE02_High">#REF!</definedName>
    <definedName name="FS_Net_Proceeds_LE02_LNG">#REF!</definedName>
    <definedName name="FS_Net_Proceeds_LE02_Low">#REF!</definedName>
    <definedName name="FS_Net_Proceeds_LE02_Spare">#REF!</definedName>
    <definedName name="FS_Net_Proceeds_LNG">#REF!</definedName>
    <definedName name="FS_Net_Proceeds_Low">#REF!</definedName>
    <definedName name="FS_Net_Proceeds_Spare">#REF!</definedName>
    <definedName name="FS_Net_Proceeds2_High">#REF!</definedName>
    <definedName name="FS_Net_Proceeds2_LE02_High">#REF!</definedName>
    <definedName name="FS_Net_Proceeds2_LE02_LNG">#REF!</definedName>
    <definedName name="FS_Net_Proceeds2_LE02_Low">#REF!</definedName>
    <definedName name="FS_Net_Proceeds2_LE02_Spare">#REF!</definedName>
    <definedName name="FS_Net_Proceeds2_LNG">#REF!</definedName>
    <definedName name="FS_Net_Proceeds2_Low">#REF!</definedName>
    <definedName name="FS_Net_Proceeds2_Spare">#REF!</definedName>
    <definedName name="FS_NIAT_after_Min_Int_High">#REF!</definedName>
    <definedName name="FS_NIAT_after_Min_Int_LE02_High">#REF!</definedName>
    <definedName name="FS_NIAT_after_Min_Int_LE02_LNG">#REF!</definedName>
    <definedName name="FS_NIAT_after_Min_Int_LE02_Low">#REF!</definedName>
    <definedName name="FS_NIAT_after_Min_Int_LE02_Spare">#REF!</definedName>
    <definedName name="FS_NIAT_after_Min_Int_LNG">#REF!</definedName>
    <definedName name="FS_NIAT_after_Min_Int_Low">#REF!</definedName>
    <definedName name="FS_NIAT_after_Min_Int_Spare">#REF!</definedName>
    <definedName name="FS_NIAT_B4_Min_Int_High">#REF!</definedName>
    <definedName name="FS_NIAT_B4_Min_Int_LE02_High">#REF!</definedName>
    <definedName name="FS_NIAT_B4_Min_Int_LE02_LNG">#REF!</definedName>
    <definedName name="FS_NIAT_B4_Min_Int_LE02_Low">#REF!</definedName>
    <definedName name="FS_NIAT_B4_Min_Int_LE02_Spare">#REF!</definedName>
    <definedName name="FS_NIAT_B4_Min_Int_LNG">#REF!</definedName>
    <definedName name="FS_NIAT_B4_Min_Int_Low">#REF!</definedName>
    <definedName name="FS_NIAT_B4_Min_Int_Spare">#REF!</definedName>
    <definedName name="FS_Niat_High">#REF!</definedName>
    <definedName name="FS_Niat_LE02_High">#REF!</definedName>
    <definedName name="FS_Niat_LE02_LNG">#REF!</definedName>
    <definedName name="FS_Niat_LE02_Low">#REF!</definedName>
    <definedName name="FS_Niat_LE02_Spare">#REF!</definedName>
    <definedName name="FS_Niat_LNG">#REF!</definedName>
    <definedName name="FS_Niat_Low">#REF!</definedName>
    <definedName name="FS_Niat_Spare">#REF!</definedName>
    <definedName name="FS_Op_Profit_High">#REF!</definedName>
    <definedName name="FS_Op_Profit_LE02_High">#REF!</definedName>
    <definedName name="FS_Op_Profit_LE02_LNG">#REF!</definedName>
    <definedName name="FS_Op_Profit_LE02_Low">#REF!</definedName>
    <definedName name="FS_Op_Profit_LE02_Spare">#REF!</definedName>
    <definedName name="FS_Op_Profit_LNG">#REF!</definedName>
    <definedName name="FS_Op_Profit_Low">#REF!</definedName>
    <definedName name="FS_Op_Profit_Spare">#REF!</definedName>
    <definedName name="FS_Oth_DIE_High">#REF!</definedName>
    <definedName name="FS_Oth_DIE_LE02_High">#REF!</definedName>
    <definedName name="FS_Oth_DIE_LE02_LNG">#REF!</definedName>
    <definedName name="FS_Oth_DIE_LE02_Low">#REF!</definedName>
    <definedName name="FS_Oth_DIE_LE02_Spare">#REF!</definedName>
    <definedName name="FS_Oth_DIE_LNG">#REF!</definedName>
    <definedName name="FS_Oth_DIE_Low">#REF!</definedName>
    <definedName name="FS_Oth_DIE_Spare">#REF!</definedName>
    <definedName name="FS_Oth_LT_Liab_High">#REF!</definedName>
    <definedName name="FS_Oth_LT_Liab_LE02_High">#REF!</definedName>
    <definedName name="FS_Oth_LT_Liab_LE02_LNG">#REF!</definedName>
    <definedName name="FS_Oth_LT_Liab_LE02_Low">#REF!</definedName>
    <definedName name="FS_Oth_LT_Liab_LE02_Spare">#REF!</definedName>
    <definedName name="FS_Oth_LT_Liab_LNG">#REF!</definedName>
    <definedName name="FS_Oth_LT_Liab_Low">#REF!</definedName>
    <definedName name="FS_Oth_LT_Liab_Spare">#REF!</definedName>
    <definedName name="FS_Other_DIE_High">#REF!</definedName>
    <definedName name="FS_Other_DIE_LE02_High">#REF!</definedName>
    <definedName name="FS_Other_DIE_LE02_LNG">#REF!</definedName>
    <definedName name="FS_Other_DIE_LE02_Low">#REF!</definedName>
    <definedName name="FS_Other_DIE_LE02_Spare">#REF!</definedName>
    <definedName name="FS_Other_DIE_LNG">#REF!</definedName>
    <definedName name="FS_Other_DIE_Low">#REF!</definedName>
    <definedName name="FS_Other_DIE_Spare">#REF!</definedName>
    <definedName name="FS_Other_LT_Liabs_High">#REF!</definedName>
    <definedName name="FS_Other_LT_Liabs_LE02_High">#REF!</definedName>
    <definedName name="FS_Other_LT_Liabs_LE02_LNG">#REF!</definedName>
    <definedName name="FS_Other_LT_Liabs_LE02_Low">#REF!</definedName>
    <definedName name="FS_Other_LT_Liabs_LE02_Spare">#REF!</definedName>
    <definedName name="FS_Other_LT_Liabs_LNG">#REF!</definedName>
    <definedName name="FS_Other_LT_Liabs_Low">#REF!</definedName>
    <definedName name="FS_Other_LT_Liabs_Spare">#REF!</definedName>
    <definedName name="FS_Prim_Trans_Op_Costs_High">#REF!</definedName>
    <definedName name="FS_Prim_Trans_Op_Costs_LE02_High">#REF!</definedName>
    <definedName name="FS_Prim_Trans_Op_Costs_LE02_LNG">#REF!</definedName>
    <definedName name="FS_Prim_Trans_Op_Costs_LE02_Low">#REF!</definedName>
    <definedName name="FS_Prim_Trans_Op_Costs_LE02_Spare">#REF!</definedName>
    <definedName name="FS_Prim_Trans_Op_Costs_LNG">#REF!</definedName>
    <definedName name="FS_Prim_Trans_Op_Costs_Low">#REF!</definedName>
    <definedName name="FS_Prim_Trans_Op_Costs_Spare">#REF!</definedName>
    <definedName name="FS_Prov_Def_Tax_High">#REF!</definedName>
    <definedName name="FS_Prov_Def_Tax_LE02_High">#REF!</definedName>
    <definedName name="FS_Prov_Def_Tax_LE02_LNG">#REF!</definedName>
    <definedName name="FS_Prov_Def_Tax_LE02_Low">#REF!</definedName>
    <definedName name="FS_Prov_Def_Tax_LE02_Spare">#REF!</definedName>
    <definedName name="FS_Prov_Def_Tax_LNG">#REF!</definedName>
    <definedName name="FS_Prov_Def_Tax_Low">#REF!</definedName>
    <definedName name="FS_Prov_Def_Tax_Spare">#REF!</definedName>
    <definedName name="FS_Prov_High">#REF!</definedName>
    <definedName name="FS_Prov_LE02_High">#REF!</definedName>
    <definedName name="FS_Prov_LE02_LNG">#REF!</definedName>
    <definedName name="FS_Prov_LE02_Low">#REF!</definedName>
    <definedName name="FS_Prov_LE02_Spare">#REF!</definedName>
    <definedName name="FS_Prov_LNG">#REF!</definedName>
    <definedName name="FS_Prov_Low">#REF!</definedName>
    <definedName name="FS_Prov_Spare">#REF!</definedName>
    <definedName name="FS_Purchases_High">#REF!</definedName>
    <definedName name="FS_Purchases_LE02_High">#REF!</definedName>
    <definedName name="FS_Purchases_LE02_LNG">#REF!</definedName>
    <definedName name="FS_Purchases_LE02_Low">#REF!</definedName>
    <definedName name="FS_Purchases_LE02_Spare">#REF!</definedName>
    <definedName name="FS_Purchases_LNG">#REF!</definedName>
    <definedName name="FS_Purchases_Low">#REF!</definedName>
    <definedName name="FS_Purchases_Spare">#REF!</definedName>
    <definedName name="FS_Purchases2_High">#REF!</definedName>
    <definedName name="FS_Purchases2_LE02_High">#REF!</definedName>
    <definedName name="FS_Purchases2_LE02_LNG">#REF!</definedName>
    <definedName name="FS_Purchases2_LE02_Low">#REF!</definedName>
    <definedName name="FS_Purchases2_LE02_Spare">#REF!</definedName>
    <definedName name="FS_Purchases2_LNG">#REF!</definedName>
    <definedName name="FS_Purchases2_Low">#REF!</definedName>
    <definedName name="FS_Purchases2_Spare">#REF!</definedName>
    <definedName name="FS_Quasi_Equity_High">#REF!</definedName>
    <definedName name="FS_Quasi_Equity_LE02_High">#REF!</definedName>
    <definedName name="FS_Quasi_Equity_LE02_LNG">#REF!</definedName>
    <definedName name="FS_Quasi_Equity_LE02_Low">#REF!</definedName>
    <definedName name="FS_Quasi_Equity_LE02_Spare">#REF!</definedName>
    <definedName name="FS_Quasi_Equity_LNG">#REF!</definedName>
    <definedName name="FS_Quasi_Equity_Low">#REF!</definedName>
    <definedName name="FS_Quasi_Equity_Spare">#REF!</definedName>
    <definedName name="FS_Quasi_Equity2_High">#REF!</definedName>
    <definedName name="FS_Quasi_Equity2_LE02_High">#REF!</definedName>
    <definedName name="FS_Quasi_Equity2_LE02_LNG">#REF!</definedName>
    <definedName name="FS_Quasi_Equity2_LE02_Low">#REF!</definedName>
    <definedName name="FS_Quasi_Equity2_LE02_Spare">#REF!</definedName>
    <definedName name="FS_Quasi_Equity2_LNG">#REF!</definedName>
    <definedName name="FS_Quasi_Equity2_Low">#REF!</definedName>
    <definedName name="FS_Quasi_Equity2_Spare">#REF!</definedName>
    <definedName name="FS_Ret_Earn_High">#REF!</definedName>
    <definedName name="FS_Ret_Earn_LE02_High">#REF!</definedName>
    <definedName name="FS_Ret_Earn_LE02_LNG">#REF!</definedName>
    <definedName name="FS_Ret_Earn_LE02_Low">#REF!</definedName>
    <definedName name="FS_Ret_Earn_LE02_Spare">#REF!</definedName>
    <definedName name="FS_Ret_Earn_LNG">#REF!</definedName>
    <definedName name="FS_Ret_Earn_Low">#REF!</definedName>
    <definedName name="FS_Ret_Earn_Spare">#REF!</definedName>
    <definedName name="FS_Retained_Earnings_High">#REF!</definedName>
    <definedName name="FS_Retained_Earnings_LE02_High">#REF!</definedName>
    <definedName name="FS_Retained_Earnings_LE02_LNG">#REF!</definedName>
    <definedName name="FS_Retained_Earnings_LE02_Low">#REF!</definedName>
    <definedName name="FS_Retained_Earnings_LE02_Spare">#REF!</definedName>
    <definedName name="FS_Retained_Earnings_LNG">#REF!</definedName>
    <definedName name="FS_Retained_Earnings_Low">#REF!</definedName>
    <definedName name="FS_Retained_Earnings_Spare">#REF!</definedName>
    <definedName name="FS_Royalties_High">#REF!</definedName>
    <definedName name="FS_Royalties_LE02_High">#REF!</definedName>
    <definedName name="FS_Royalties_LE02_LNG">#REF!</definedName>
    <definedName name="FS_Royalties_LE02_Low">#REF!</definedName>
    <definedName name="FS_Royalties_LE02_Spare">#REF!</definedName>
    <definedName name="FS_Royalties_LNG">#REF!</definedName>
    <definedName name="FS_Royalties_Low">#REF!</definedName>
    <definedName name="FS_Royalties_Spare">#REF!</definedName>
    <definedName name="FS_Royalty_High">#REF!</definedName>
    <definedName name="FS_Royalty_LE02_High">#REF!</definedName>
    <definedName name="FS_Royalty_LE02_LNG">#REF!</definedName>
    <definedName name="FS_Royalty_LE02_Low">#REF!</definedName>
    <definedName name="FS_Royalty_LE02_Spare">#REF!</definedName>
    <definedName name="FS_Royalty_LNG">#REF!</definedName>
    <definedName name="FS_Royalty_Low">#REF!</definedName>
    <definedName name="FS_Royalty_Spare">#REF!</definedName>
    <definedName name="FS_Sell_Dist_Admin_Exp_High">#REF!</definedName>
    <definedName name="FS_Sell_Dist_Admin_Exp_LE02_High">#REF!</definedName>
    <definedName name="FS_Sell_Dist_Admin_Exp_LE02_LNG">#REF!</definedName>
    <definedName name="FS_Sell_Dist_Admin_Exp_LE02_Low">#REF!</definedName>
    <definedName name="FS_Sell_Dist_Admin_Exp_LE02_Spare">#REF!</definedName>
    <definedName name="FS_Sell_Dist_Admin_Exp_LNG">#REF!</definedName>
    <definedName name="FS_Sell_Dist_Admin_Exp_Low">#REF!</definedName>
    <definedName name="FS_Sell_Dist_Admin_Exp_Spare">#REF!</definedName>
    <definedName name="FS_Sell_Dist_Admin_High">#REF!</definedName>
    <definedName name="FS_Sell_Dist_Admin_LE02_High">#REF!</definedName>
    <definedName name="FS_Sell_Dist_Admin_LE02_LNG">#REF!</definedName>
    <definedName name="FS_Sell_Dist_Admin_LE02_Low">#REF!</definedName>
    <definedName name="FS_Sell_Dist_Admin_LE02_Spare">#REF!</definedName>
    <definedName name="FS_Sell_Dist_Admin_LNG">#REF!</definedName>
    <definedName name="FS_Sell_Dist_Admin_Low">#REF!</definedName>
    <definedName name="FS_Sell_Dist_Admin_Spare">#REF!</definedName>
    <definedName name="FS_Trans_Costs_High">#REF!</definedName>
    <definedName name="FS_Trans_Costs_LE02_High">#REF!</definedName>
    <definedName name="FS_Trans_Costs_LE02_LNG">#REF!</definedName>
    <definedName name="FS_Trans_Costs_LE02_Low">#REF!</definedName>
    <definedName name="FS_Trans_Costs_LE02_Spare">#REF!</definedName>
    <definedName name="FS_Trans_Costs_LNG">#REF!</definedName>
    <definedName name="FS_Trans_Costs_Low">#REF!</definedName>
    <definedName name="FS_Trans_Costs_Spare">#REF!</definedName>
    <definedName name="FS_Work_Cap_HIgh">#REF!</definedName>
    <definedName name="FS_Work_Cap_LE02_High">#REF!</definedName>
    <definedName name="FS_Work_Cap_LE02_LNG">#REF!</definedName>
    <definedName name="FS_Work_Cap_LE02_Low">#REF!</definedName>
    <definedName name="FS_Work_Cap_LE02_Spare">#REF!</definedName>
    <definedName name="FS_Work_Cap_LNG">#REF!</definedName>
    <definedName name="FS_Work_Cap_Low">#REF!</definedName>
    <definedName name="FS_Work_Cap_Spare">#REF!</definedName>
    <definedName name="FS_Working_Cap_High">#REF!</definedName>
    <definedName name="FS_Working_Cap_LE02_High">#REF!</definedName>
    <definedName name="FS_Working_Cap_LE02_LNG">#REF!</definedName>
    <definedName name="FS_Working_Cap_LE02_Low">#REF!</definedName>
    <definedName name="FS_Working_Cap_LE02_Spare">#REF!</definedName>
    <definedName name="FS_Working_Cap_LNG">#REF!</definedName>
    <definedName name="FS_Working_Cap_Low">#REF!</definedName>
    <definedName name="FS_Working_Cap_Spare">#REF!</definedName>
    <definedName name="fsdadsafdsa" hidden="1">#REF!</definedName>
    <definedName name="fsdafsdfsdfa" hidden="1">#REF!</definedName>
    <definedName name="fsdfds" hidden="1">#REF!</definedName>
    <definedName name="fsfdafdsa">#N/A</definedName>
    <definedName name="fswfvscvsd">#REF!</definedName>
    <definedName name="Fundo">#REF!</definedName>
    <definedName name="g">#REF!</definedName>
    <definedName name="G_Entr_Pagas">#REF!</definedName>
    <definedName name="G_Entr_Pagas_e_Estud">#REF!</definedName>
    <definedName name="G_Pagas_e_Pagas_cEstud">#REF!</definedName>
    <definedName name="G_Receita_Pagas">#REF!</definedName>
    <definedName name="G_Receita_Pagas_e_Estud">#REF!</definedName>
    <definedName name="G_Receita_Pagas_e_Receita_Pagas_e_Estud">#REF!</definedName>
    <definedName name="GAF">#REF!</definedName>
    <definedName name="gaffsdads" hidden="1">#REF!</definedName>
    <definedName name="gchmghm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gdgdg" hidden="1">{#N/A,#N/A,FALSE,"Brazil Summary";#N/A,#N/A,FALSE,"SEA CIF Summary";#N/A,#N/A,FALSE,"USGC Contract";#N/A,#N/A,FALSE,"USGC Spot";#N/A,#N/A,FALSE,"Brazil Base Cycle ";#N/A,#N/A,FALSE,"Brazil Base Trend";#N/A,#N/A,FALSE,"Brazil Low Cycle";#N/A,#N/A,FALSE,"Brazil Low Trend";#N/A,#N/A,FALSE,"Variables"}</definedName>
    <definedName name="gfdgdgf" hidden="1">#REF!</definedName>
    <definedName name="gfgfsdfds" hidden="1">#REF!</definedName>
    <definedName name="gfsdgfdsgf" hidden="1">#REF!</definedName>
    <definedName name="GGG">#N/A</definedName>
    <definedName name="gggg" hidden="1">{"'Edit'!$A$1:$V$2277"}</definedName>
    <definedName name="gggggggggg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gggsgsg">#N/A</definedName>
    <definedName name="gghmghmgh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ghcmghm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ghg">#REF!</definedName>
    <definedName name="ghj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GHJESRXDTG" hidden="1">{#N/A,#N/A,FALSE,"Plan1";#N/A,#N/A,FALSE,"Plan2"}</definedName>
    <definedName name="ghmgh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ghmghmj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ghmjhmh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glc">#REF!</definedName>
    <definedName name="GNNMJ" hidden="1">{"tabela",#N/A,FALSE,"Tabela";"decoração",#N/A,FALSE,"Decor.";"Informações",#N/A,FALSE,"Inform."}</definedName>
    <definedName name="gr" hidden="1">{"TotalGeralDespesasPorArea",#N/A,FALSE,"VinculosAccessEfetivo"}</definedName>
    <definedName name="gra_1617">#REF!</definedName>
    <definedName name="graficos2">#REF!</definedName>
    <definedName name="_xlnm.Recorder">#REF!</definedName>
    <definedName name="GrpAcct1" hidden="1">"5611"</definedName>
    <definedName name="GrpAcct2" hidden="1">"5612"</definedName>
    <definedName name="GrpLevel" hidden="1">2</definedName>
    <definedName name="gsdag">#N/A</definedName>
    <definedName name="gsdfg">#N/A</definedName>
    <definedName name="gtui">#REF!</definedName>
    <definedName name="gutierrez" hidden="1">{"TotalGeralDespesasPorArea",#N/A,FALSE,"VinculosAccessEfetivo"}</definedName>
    <definedName name="h">#REF!</definedName>
    <definedName name="hah">#REF!</definedName>
    <definedName name="hdghgdhgd" hidden="1">#REF!</definedName>
    <definedName name="Header_2001">#REF!</definedName>
    <definedName name="Header_2002LE">#REF!</definedName>
    <definedName name="Header_Qtrs03">#REF!</definedName>
    <definedName name="Header_ValueWholeYears">#REF!</definedName>
    <definedName name="Header_WholeYears">#REF!</definedName>
    <definedName name="Headings">#REF!</definedName>
    <definedName name="Hg">#REF!</definedName>
    <definedName name="hgdfhgdhgf" hidden="1">#REF!</definedName>
    <definedName name="hgdfhgfdhgf" hidden="1">#REF!</definedName>
    <definedName name="hgdhgd" hidden="1">#REF!</definedName>
    <definedName name="hgdhgfhgf" hidden="1">#REF!</definedName>
    <definedName name="hggggggggggggg" hidden="1">#REF!</definedName>
    <definedName name="hhhhhhhhhh" hidden="1">#REF!</definedName>
    <definedName name="hhhhhhhhhhhhhhh" hidden="1">#REF!</definedName>
    <definedName name="HIDRO">#REF!</definedName>
    <definedName name="HIDROPP">#REF!</definedName>
    <definedName name="HJ" hidden="1">{#N/A,#N/A,FALSE,"Plan1";#N/A,#N/A,FALSE,"Plan2"}</definedName>
    <definedName name="hjfhgjgf" hidden="1">#REF!</definedName>
    <definedName name="hjgjghh" hidden="1">#REF!</definedName>
    <definedName name="hjhjhj" hidden="1">{"'Edit'!$A$1:$V$2277"}</definedName>
    <definedName name="Hola" hidden="1">{#N/A,#N/A,FALSE,"GERAL";#N/A,#N/A,FALSE,"LOCAÇÃO";#N/A,#N/A,FALSE,"FRETAMENTO";#N/A,#N/A,FALSE,"CARRETAS"}</definedName>
    <definedName name="HONO">#REF!</definedName>
    <definedName name="honor_construcao">#REF!</definedName>
    <definedName name="HTML_CodePage" hidden="1">1252</definedName>
    <definedName name="HTML_Control" hidden="1">{"'Índice'!$A$1:$K$49"}</definedName>
    <definedName name="HTML_Description" hidden="1">""</definedName>
    <definedName name="HTML_Email" hidden="1">""</definedName>
    <definedName name="HTML_Header" hidden="1">"Índice"</definedName>
    <definedName name="HTML_LastUpdate" hidden="1">"12/08/1999"</definedName>
    <definedName name="HTML_LineAfter" hidden="1">FALSE</definedName>
    <definedName name="HTML_LineBefore" hidden="1">FALSE</definedName>
    <definedName name="HTML_Name" hidden="1">"Rodovia das Cataratas"</definedName>
    <definedName name="HTML_OBDlg2" hidden="1">TRUE</definedName>
    <definedName name="HTML_OBDlg4" hidden="1">TRUE</definedName>
    <definedName name="HTML_OS" hidden="1">0</definedName>
    <definedName name="HTML_PathFile" hidden="1">"\\Server_1\sig\07 Julho\Informe\MeuHTML.htm"</definedName>
    <definedName name="HTML_Title" hidden="1">"Gerência de Administração e Controle de Gestão"</definedName>
    <definedName name="HTMLControl" hidden="1">{"'Edit'!$A$1:$V$2277"}</definedName>
    <definedName name="i">#REF!</definedName>
    <definedName name="ICMS_BA">#REF!</definedName>
    <definedName name="ICMS_credito_PVC_01">#REF!</definedName>
    <definedName name="ICMS_credito_PVC_02">#REF!</definedName>
    <definedName name="ICMS_credito_PVC_03">#REF!</definedName>
    <definedName name="ICMS_credito_PVC_04">#REF!</definedName>
    <definedName name="ICMS_credito_PVC_05">#REF!</definedName>
    <definedName name="ICMS_credito_PVC_06">#REF!</definedName>
    <definedName name="ICMS_credito_PVC_07">#REF!</definedName>
    <definedName name="ICMS_credito_PVC_08">#REF!</definedName>
    <definedName name="ICMS_credito_PVC_09">#REF!</definedName>
    <definedName name="ICMS_credito_PVC_10">#REF!</definedName>
    <definedName name="ICMS_credito_PVC_11">#REF!</definedName>
    <definedName name="ICMS_EE">#REF!</definedName>
    <definedName name="ICMS_incentivo_01">#REF!</definedName>
    <definedName name="ICMS_incentivo_02">#REF!</definedName>
    <definedName name="ICMS_incentivo_03">#REF!</definedName>
    <definedName name="ICMS_incentivo_04">#REF!</definedName>
    <definedName name="ICMS_incentivo_05">#REF!</definedName>
    <definedName name="ICMS_incentivo_06">#REF!</definedName>
    <definedName name="ICMS_incentivo_07">#REF!</definedName>
    <definedName name="ICMS_incentivo_08">#REF!</definedName>
    <definedName name="ICMS_incentivo_09">#REF!</definedName>
    <definedName name="ICMS_incentivo_10">#REF!</definedName>
    <definedName name="ICMS_incentivo_11">#REF!</definedName>
    <definedName name="ICMS_outros">#REF!</definedName>
    <definedName name="IÇOLJ" hidden="1">{"tabela",#N/A,FALSE,"Tabela";"decoração",#N/A,FALSE,"Decor.";"Informações",#N/A,FALSE,"Inform."}</definedName>
    <definedName name="IGV">#REF!</definedName>
    <definedName name="ii" hidden="1">{"tabela",#N/A,FALSE,"Tabela";"decoração",#N/A,FALSE,"Decor.";"Informações",#N/A,FALSE,"Inform."}</definedName>
    <definedName name="iii" hidden="1">#REF!</definedName>
    <definedName name="iiii">#N/A</definedName>
    <definedName name="iiiii">#REF!</definedName>
    <definedName name="iiiiiiiiiiiii" hidden="1">#REF!</definedName>
    <definedName name="iiiiiiiiiiiiiiiiiiiiiiii" hidden="1">#REF!</definedName>
    <definedName name="ILIAN" hidden="1">#REF!</definedName>
    <definedName name="IMOB_AmortizaçõesAcumuladas" hidden="1">#REF!</definedName>
    <definedName name="IMOB_AmortizaçõesExercício" hidden="1">#REF!</definedName>
    <definedName name="IMOB_ImobilizadoBruto" hidden="1">#REF!</definedName>
    <definedName name="IMOB_tppe" hidden="1">#REF!</definedName>
    <definedName name="IMOB_Transferências" hidden="1">#REF!</definedName>
    <definedName name="IMOBConta" hidden="1">#REF!</definedName>
    <definedName name="imobil" hidden="1">{"TotalGeralDespesasPorArea",#N/A,FALSE,"VinculosAccessEfetivo"}</definedName>
    <definedName name="imobilizado" hidden="1">{"TotalGeralDespesasPorArea",#N/A,FALSE,"VinculosAccessEfetivo"}</definedName>
    <definedName name="IMOBInvest_v" hidden="1">#REF!</definedName>
    <definedName name="IMOBTransf_v" hidden="1">#REF!</definedName>
    <definedName name="IMOBTransf_vduod" hidden="1">#REF!</definedName>
    <definedName name="IMPAZ03">"IMPAZ03!R1C1:R2C26"</definedName>
    <definedName name="Importe_T2">#REF!</definedName>
    <definedName name="Importe_T3">#REF!</definedName>
    <definedName name="ImportFile">#N/A</definedName>
    <definedName name="IMPOSTOS_SOBRE_COMPRAS_POR_FÁBRICA____US__1.000">#REF!</definedName>
    <definedName name="IMPRES">#REF!</definedName>
    <definedName name="impressao2">#REF!</definedName>
    <definedName name="impsos">#REF!</definedName>
    <definedName name="in">#REF!</definedName>
    <definedName name="incentivo_ICMS">#REF!</definedName>
    <definedName name="INDEX">#REF!</definedName>
    <definedName name="INDICADOR">#REF!</definedName>
    <definedName name="Índice">#REF!</definedName>
    <definedName name="inflacao_US">#REF!</definedName>
    <definedName name="Inflación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fpte" hidden="1">#REF!</definedName>
    <definedName name="ingresso">#REF!</definedName>
    <definedName name="Inicio">#REF!</definedName>
    <definedName name="Inicio_Colar_Dados">#REF!</definedName>
    <definedName name="Inicio_Dados">#REF!</definedName>
    <definedName name="Inicio_FC_T2">#REF!</definedName>
    <definedName name="inicio_obra">#REF!</definedName>
    <definedName name="Inicio_Tipo">#REF!</definedName>
    <definedName name="INSS">#REF!</definedName>
    <definedName name="instrumentos">recuperação #REF!</definedName>
    <definedName name="inv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_disp_Ene_acum_PA">#REF!</definedName>
    <definedName name="inv_disp_Ene_acum_Real">#REF!</definedName>
    <definedName name="inv_disp_Ene_ano_PA">#REF!</definedName>
    <definedName name="inv_disp_Ene_ano_Tend">#REF!</definedName>
    <definedName name="inv_disp_Eng_acum_PA">#REF!</definedName>
    <definedName name="inv_disp_Eng_acum_Real">#REF!</definedName>
    <definedName name="inv_disp_Eng_ano_PA">#REF!</definedName>
    <definedName name="inv_disp_Eng_ano_Tend">#REF!</definedName>
    <definedName name="inv_disp_Inf_acum_PA">#REF!</definedName>
    <definedName name="inv_disp_Inf_acum_Real">#REF!</definedName>
    <definedName name="inv_disp_Inf_ano_PA">#REF!</definedName>
    <definedName name="inv_disp_Inf_ano_Tend">#REF!</definedName>
    <definedName name="inv_disp_Int_acum_PA">#REF!</definedName>
    <definedName name="inv_disp_Int_acum_Real">#REF!</definedName>
    <definedName name="inv_disp_Int_ano_PA">#REF!</definedName>
    <definedName name="inv_disp_Int_ano_Tend">#REF!</definedName>
    <definedName name="inv_disp_ODT_acum_PA">#REF!</definedName>
    <definedName name="inv_disp_ODT_acum_Real">#REF!</definedName>
    <definedName name="inv_disp_ODT_ano_PA">#REF!</definedName>
    <definedName name="inv_disp_ODT_ano_Tend">#REF!</definedName>
    <definedName name="inv_disp_OTP_acum_PA">#REF!</definedName>
    <definedName name="inv_disp_OTP_acum_Real">#REF!</definedName>
    <definedName name="inv_disp_OTP_ano_PA">#REF!</definedName>
    <definedName name="inv_disp_OTP_ano_Tend">#REF!</definedName>
    <definedName name="inv_disp_Ven_acum_PA">#REF!</definedName>
    <definedName name="inv_disp_Ven_acum_Real">#REF!</definedName>
    <definedName name="inv_disp_Ven_ano_PA">#REF!</definedName>
    <definedName name="inv_disp_Ven_ano_Tend">#REF!</definedName>
    <definedName name="inv_DivCorp_Ene_acum_PA">#REF!</definedName>
    <definedName name="inv_DivCorp_Ene_acum_Real">#REF!</definedName>
    <definedName name="inv_DivCorp_Ene_ano_PA">#REF!</definedName>
    <definedName name="inv_DivCorp_Ene_ano_Tend">#REF!</definedName>
    <definedName name="inv_DivCorp_Eng_acum_PA">#REF!</definedName>
    <definedName name="inv_DivCorp_Eng_acum_Real">#REF!</definedName>
    <definedName name="inv_DivCorp_Eng_ano_PA">#REF!</definedName>
    <definedName name="inv_DivCorp_Eng_ano_Tend">#REF!</definedName>
    <definedName name="inv_DivCorp_Inf_acum_PA">#REF!</definedName>
    <definedName name="inv_DivCorp_Inf_acum_Real">#REF!</definedName>
    <definedName name="inv_DivCorp_Inf_ano_PA">#REF!</definedName>
    <definedName name="inv_DivCorp_Inf_ano_Tend">#REF!</definedName>
    <definedName name="inv_DivCorp_Int_acum_PA">#REF!</definedName>
    <definedName name="inv_DivCorp_Int_acum_Real">#REF!</definedName>
    <definedName name="inv_DivCorp_Int_ano_PA">#REF!</definedName>
    <definedName name="inv_DivCorp_Int_ano_Tend">#REF!</definedName>
    <definedName name="inv_DivCorp_ODT_acum_PA">#REF!</definedName>
    <definedName name="inv_DivCorp_ODT_acum_Real">#REF!</definedName>
    <definedName name="inv_DivCorp_ODT_ano_PA">#REF!</definedName>
    <definedName name="inv_DivCorp_ODT_ano_Tend">#REF!</definedName>
    <definedName name="inv_DivCorp_OTP_acum_PA">#REF!</definedName>
    <definedName name="inv_DivCorp_OTP_acum_Real">#REF!</definedName>
    <definedName name="inv_DivCorp_OTP_ano_PA">#REF!</definedName>
    <definedName name="inv_DivCorp_OTP_ano_Tend">#REF!</definedName>
    <definedName name="inv_DivCorp_Ven_acum_PA">#REF!</definedName>
    <definedName name="inv_DivCorp_Ven_acum_Real">#REF!</definedName>
    <definedName name="inv_DivCorp_Ven_ano_PA">#REF!</definedName>
    <definedName name="inv_DivCorp_Ven_ano_Tend">#REF!</definedName>
    <definedName name="inv_DivEstr_Ene_acum_PA">#REF!</definedName>
    <definedName name="inv_DivEstr_Ene_acum_Real">#REF!</definedName>
    <definedName name="inv_DivEstr_Ene_ano_PA">#REF!</definedName>
    <definedName name="inv_DivEstr_Ene_ano_Tend">#REF!</definedName>
    <definedName name="inv_DivEstr_Eng_acum_PA">#REF!</definedName>
    <definedName name="inv_DivEstr_Eng_acum_Real">#REF!</definedName>
    <definedName name="inv_DivEstr_Eng_ano_PA">#REF!</definedName>
    <definedName name="inv_DivEstr_Eng_ano_Tend">#REF!</definedName>
    <definedName name="inv_DivEstr_Inf_acum_PA">#REF!</definedName>
    <definedName name="inv_DivEstr_Inf_acum_Real">#REF!</definedName>
    <definedName name="inv_DivEstr_Inf_ano_PA">#REF!</definedName>
    <definedName name="inv_DivEstr_Inf_ano_Tend">#REF!</definedName>
    <definedName name="inv_DivEstr_Int_acum_PA">#REF!</definedName>
    <definedName name="inv_DivEstr_Int_acum_Real">#REF!</definedName>
    <definedName name="inv_DivEstr_Int_ano_PA">#REF!</definedName>
    <definedName name="inv_DivEstr_Int_ano_Tend">#REF!</definedName>
    <definedName name="inv_DivEstr_ODT_acum_PA">#REF!</definedName>
    <definedName name="inv_DivEstr_ODT_acum_Real">#REF!</definedName>
    <definedName name="inv_DivEstr_ODT_ano_PA">#REF!</definedName>
    <definedName name="inv_DivEstr_ODT_ano_Tend">#REF!</definedName>
    <definedName name="inv_DivEstr_OTP_acum_PA">#REF!</definedName>
    <definedName name="inv_DivEstr_OTP_acum_Real">#REF!</definedName>
    <definedName name="inv_DivEstr_OTP_ano_PA">#REF!</definedName>
    <definedName name="inv_DivEstr_OTP_ano_Tend">#REF!</definedName>
    <definedName name="inv_DivEstr_Ven_acum_PA">#REF!</definedName>
    <definedName name="inv_DivEstr_Ven_acum_Real">#REF!</definedName>
    <definedName name="inv_DivEstr_Ven_ano_PA">#REF!</definedName>
    <definedName name="inv_DivEstr_Ven_ano_Tend">#REF!</definedName>
    <definedName name="inv_ebitda_Ene_acum_PA">#REF!</definedName>
    <definedName name="inv_ebitda_Ene_acum_Real">#REF!</definedName>
    <definedName name="inv_ebitda_Ene_ano_PA">#REF!</definedName>
    <definedName name="inv_ebitda_Ene_ano_Tend">#REF!</definedName>
    <definedName name="inv_ebitda_Eng_acum_PA">#REF!</definedName>
    <definedName name="inv_ebitda_Eng_acum_Real">#REF!</definedName>
    <definedName name="inv_ebitda_Eng_ano_PA">#REF!</definedName>
    <definedName name="inv_ebitda_Eng_ano_Tend">#REF!</definedName>
    <definedName name="inv_ebitda_Inf_acum_PA">#REF!</definedName>
    <definedName name="inv_ebitda_Inf_acum_Real">#REF!</definedName>
    <definedName name="inv_ebitda_Inf_ano_PA">#REF!</definedName>
    <definedName name="inv_ebitda_Inf_ano_Tend">#REF!</definedName>
    <definedName name="inv_ebitda_Int_acum_PA">#REF!</definedName>
    <definedName name="inv_ebitda_Int_acum_Real">#REF!</definedName>
    <definedName name="inv_ebitda_Int_ano_PA">#REF!</definedName>
    <definedName name="inv_ebitda_Int_ano_Tend">#REF!</definedName>
    <definedName name="inv_ebitda_ODT_acum_PA">#REF!</definedName>
    <definedName name="inv_ebitda_ODT_acum_Real">#REF!</definedName>
    <definedName name="inv_ebitda_ODT_ano_PA">#REF!</definedName>
    <definedName name="inv_ebitda_ODT_ano_Tend">#REF!</definedName>
    <definedName name="inv_ebitda_OTP_acum_PA">#REF!</definedName>
    <definedName name="inv_ebitda_OTP_acum_Real">#REF!</definedName>
    <definedName name="inv_ebitda_OTP_ano_PA">#REF!</definedName>
    <definedName name="inv_ebitda_OTP_ano_Tend">#REF!</definedName>
    <definedName name="inv_ebitda_Ven_acum_PA">#REF!</definedName>
    <definedName name="inv_ebitda_Ven_acum_Real">#REF!</definedName>
    <definedName name="inv_ebitda_Ven_ano_PA">#REF!</definedName>
    <definedName name="inv_ebitda_Ven_ano_Tend">#REF!</definedName>
    <definedName name="inv_FCI_Ene_acum_PA">#REF!</definedName>
    <definedName name="inv_FCI_Ene_acum_Real">#REF!</definedName>
    <definedName name="inv_FCI_Ene_ano_PA">#REF!</definedName>
    <definedName name="inv_FCI_Ene_ano_Tend">#REF!</definedName>
    <definedName name="inv_FCI_Eng_acum_PA">#REF!</definedName>
    <definedName name="inv_FCI_Eng_acum_Real">#REF!</definedName>
    <definedName name="inv_FCI_Eng_ano_PA">#REF!</definedName>
    <definedName name="inv_FCI_Eng_ano_Tend">#REF!</definedName>
    <definedName name="inv_FCI_Inf_acum_PA">#REF!</definedName>
    <definedName name="inv_FCI_Inf_acum_Real">#REF!</definedName>
    <definedName name="inv_FCI_Inf_ano_PA">#REF!</definedName>
    <definedName name="inv_FCI_Inf_ano_Tend">#REF!</definedName>
    <definedName name="inv_FCI_Int_acum_PA">#REF!</definedName>
    <definedName name="inv_FCI_Int_acum_Real">#REF!</definedName>
    <definedName name="inv_FCI_Int_ano_PA">#REF!</definedName>
    <definedName name="inv_FCI_Int_ano_Tend">#REF!</definedName>
    <definedName name="inv_FCI_ODT_acum_PA">#REF!</definedName>
    <definedName name="inv_FCI_ODT_acum_Real">#REF!</definedName>
    <definedName name="inv_FCI_ODT_ano_PA">#REF!</definedName>
    <definedName name="inv_FCI_ODT_ano_Tend">#REF!</definedName>
    <definedName name="inv_FCI_OTP_acum_PA">#REF!</definedName>
    <definedName name="inv_FCI_OTP_acum_Real">#REF!</definedName>
    <definedName name="inv_FCI_OTP_ano_PA">#REF!</definedName>
    <definedName name="inv_FCI_OTP_ano_Tend">#REF!</definedName>
    <definedName name="inv_FCI_Ven_acum_PA">#REF!</definedName>
    <definedName name="inv_FCI_Ven_acum_Real">#REF!</definedName>
    <definedName name="inv_FCI_Ven_ano_PA">#REF!</definedName>
    <definedName name="inv_FCI_Ven_ano_Tend">#REF!</definedName>
    <definedName name="inv_FCO_Ene_acum_PA">#REF!</definedName>
    <definedName name="inv_FCO_Ene_acum_Real">#REF!</definedName>
    <definedName name="inv_FCO_Ene_ano_PA">#REF!</definedName>
    <definedName name="inv_FCO_Ene_ano_Tend">#REF!</definedName>
    <definedName name="inv_FCO_Eng_acum_PA">#REF!</definedName>
    <definedName name="inv_FCO_Eng_acum_Real">#REF!</definedName>
    <definedName name="inv_FCO_Eng_ano_PA">#REF!</definedName>
    <definedName name="inv_FCO_Eng_ano_Tend">#REF!</definedName>
    <definedName name="inv_FCO_Inf_acum_PA">#REF!</definedName>
    <definedName name="inv_FCO_Inf_acum_Real">#REF!</definedName>
    <definedName name="inv_FCO_Inf_ano_PA">#REF!</definedName>
    <definedName name="inv_FCO_Inf_ano_Tend">#REF!</definedName>
    <definedName name="inv_FCO_Int_acum_PA">#REF!</definedName>
    <definedName name="inv_FCO_Int_acum_Real">#REF!</definedName>
    <definedName name="inv_FCO_Int_ano_PA">#REF!</definedName>
    <definedName name="inv_FCO_Int_ano_Tend">#REF!</definedName>
    <definedName name="inv_FCO_ODT_acum_PA">#REF!</definedName>
    <definedName name="inv_FCO_ODT_acum_Real">#REF!</definedName>
    <definedName name="inv_FCO_ODT_ano_PA">#REF!</definedName>
    <definedName name="inv_FCO_ODT_ano_Tend">#REF!</definedName>
    <definedName name="inv_FCO_OTP_acum_PA">#REF!</definedName>
    <definedName name="inv_FCO_OTP_acum_Real">#REF!</definedName>
    <definedName name="inv_FCO_OTP_ano_PA">#REF!</definedName>
    <definedName name="inv_FCO_OTP_ano_Tend">#REF!</definedName>
    <definedName name="inv_FCO_Ven_acum_PA">#REF!</definedName>
    <definedName name="inv_FCO_Ven_acum_Real">#REF!</definedName>
    <definedName name="inv_FCO_Ven_ano_PA">#REF!</definedName>
    <definedName name="inv_FCO_Ven_ano_Tend">#REF!</definedName>
    <definedName name="inv_fixo_cs_asahi">#REF!</definedName>
    <definedName name="inv_rgl_Ene_acum_PA">#REF!</definedName>
    <definedName name="inv_rgl_Ene_acum_Real">#REF!</definedName>
    <definedName name="inv_rgl_Ene_ano_PA">#REF!</definedName>
    <definedName name="inv_rgl_Ene_ano_Tend">#REF!</definedName>
    <definedName name="inv_rgl_Eng_acum_PA">#REF!</definedName>
    <definedName name="inv_rgl_Eng_acum_Real">#REF!</definedName>
    <definedName name="inv_rgl_Eng_ano_PA">#REF!</definedName>
    <definedName name="inv_rgl_Eng_ano_Tend">#REF!</definedName>
    <definedName name="inv_rgl_Inf_acum_PA">#REF!</definedName>
    <definedName name="inv_rgl_Inf_acum_Real">#REF!</definedName>
    <definedName name="inv_rgl_Inf_ano_PA">#REF!</definedName>
    <definedName name="inv_rgl_Inf_ano_Tend">#REF!</definedName>
    <definedName name="inv_rgl_Int_acum_PA">#REF!</definedName>
    <definedName name="inv_rgl_Int_acum_Real">#REF!</definedName>
    <definedName name="inv_rgl_Int_ano_PA">#REF!</definedName>
    <definedName name="inv_rgl_Int_ano_Tend">#REF!</definedName>
    <definedName name="inv_rgl_ODT_acum_PA">#REF!</definedName>
    <definedName name="inv_rgl_ODT_acum_Real">#REF!</definedName>
    <definedName name="inv_rgl_ODT_ano_PA">#REF!</definedName>
    <definedName name="inv_rgl_ODT_ano_Tend">#REF!</definedName>
    <definedName name="inv_rgl_OTP_acum_PA">#REF!</definedName>
    <definedName name="inv_rgl_OTP_acum_Real">#REF!</definedName>
    <definedName name="inv_rgl_OTP_ano_PA">#REF!</definedName>
    <definedName name="inv_rgl_OTP_ano_Tend">#REF!</definedName>
    <definedName name="inv_rgl_Ven_acum_PA">#REF!</definedName>
    <definedName name="inv_rgl_Ven_acum_Real">#REF!</definedName>
    <definedName name="inv_rgl_Ven_ano_PA">#REF!</definedName>
    <definedName name="inv_rgl_Ven_ano_Tend">#REF!</definedName>
    <definedName name="inv_rl_Ene_acum_PA">#REF!</definedName>
    <definedName name="inv_rl_Ene_acum_Real">#REF!</definedName>
    <definedName name="inv_rl_Ene_ano_PA">#REF!</definedName>
    <definedName name="inv_rl_Ene_ano_Tend">#REF!</definedName>
    <definedName name="inv_rl_Eng_acum_PA">#REF!</definedName>
    <definedName name="inv_rl_Eng_acum_Real">#REF!</definedName>
    <definedName name="inv_rl_Eng_ano_PA">#REF!</definedName>
    <definedName name="inv_rl_Eng_ano_Tend">#REF!</definedName>
    <definedName name="inv_rl_Inf_acum_PA">#REF!</definedName>
    <definedName name="inv_rl_Inf_acum_Real">#REF!</definedName>
    <definedName name="inv_rl_Inf_ano_PA">#REF!</definedName>
    <definedName name="inv_rl_Inf_ano_Tend">#REF!</definedName>
    <definedName name="inv_rl_Int_acum_PA">#REF!</definedName>
    <definedName name="inv_rl_Int_acum_Real">#REF!</definedName>
    <definedName name="inv_rl_Int_ano_PA">#REF!</definedName>
    <definedName name="inv_rl_Int_ano_Tend">#REF!</definedName>
    <definedName name="inv_rl_ODT_acum_PA">#REF!</definedName>
    <definedName name="inv_rl_ODT_acum_Real">#REF!</definedName>
    <definedName name="inv_rl_ODT_ano_PA">#REF!</definedName>
    <definedName name="inv_rl_ODT_ano_Tend">#REF!</definedName>
    <definedName name="inv_rl_OTP_acum_PA">#REF!</definedName>
    <definedName name="inv_rl_OTP_acum_Real">#REF!</definedName>
    <definedName name="inv_rl_OTP_ano_PA">#REF!</definedName>
    <definedName name="inv_rl_OTP_ano_Tend">#REF!</definedName>
    <definedName name="inv_rl_Ven_acum_PA">#REF!</definedName>
    <definedName name="inv_rl_Ven_acum_Real">#REF!</definedName>
    <definedName name="inv_rl_Ven_ano_PA">#REF!</definedName>
    <definedName name="inv_rl_Ven_ano_Tend">#REF!</definedName>
    <definedName name="inver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ersion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ersión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ersiones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ersor">recuperação #REF!</definedName>
    <definedName name="inversores">recuperação #REF!</definedName>
    <definedName name="Investimentos" hidden="1">#REF!</definedName>
    <definedName name="Investimentos_Areas" hidden="1">#REF!</definedName>
    <definedName name="Investimentos_fc" hidden="1">#REF!</definedName>
    <definedName name="Investimentos_Sublanços" hidden="1">#REF!</definedName>
    <definedName name="IPC_Mensal" hidden="1">#REF!</definedName>
    <definedName name="IQ_ACCOUNT_CHANGE" hidden="1">"c413"</definedName>
    <definedName name="IQ_ACCOUNTS_PAY" hidden="1">"c32"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"c8"</definedName>
    <definedName name="IQ_ACCUM_DEP" hidden="1">"c7"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"c39"</definedName>
    <definedName name="IQ_ADDIN" hidden="1">"AUTO"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LLOW_BORROW_CONST" hidden="1">"c15"</definedName>
    <definedName name="IQ_ALLOW_CONST" hidden="1">"c16"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"c1471"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UDITOR_NAME" hidden="1">"c1539"</definedName>
    <definedName name="IQ_AUDITOR_OPINION" hidden="1">"c1540"</definedName>
    <definedName name="IQ_AUTO_WRITTEN" hidden="1">"c62"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V" hidden="1">"c84"</definedName>
    <definedName name="IQ_AVG_VOLUME" hidden="1">"c65"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"c88"</definedName>
    <definedName name="IQ_BIG_INT_BEAR_CD" hidden="1">"c89"</definedName>
    <definedName name="IQ_BOARD_MEMBER" hidden="1">"c96"</definedName>
    <definedName name="IQ_BOARD_MEMBER_TITLE" hidden="1">"c97"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"c100"</definedName>
    <definedName name="IQ_BV_SHARE" hidden="1">"c100"</definedName>
    <definedName name="IQ_CAL_Q" hidden="1">"c101"</definedName>
    <definedName name="IQ_CAL_Y" hidden="1">"c102"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"c115"</definedName>
    <definedName name="IQ_CAPITAL_LEASES" hidden="1">"c115"</definedName>
    <definedName name="IQ_CASH" hidden="1">"c118"</definedName>
    <definedName name="IQ_CASH_ACQUIRE_CF" hidden="1">"c1630"</definedName>
    <definedName name="IQ_CASH_CONVERSION" hidden="1">"c117"</definedName>
    <definedName name="IQ_CASH_DUE_BANKS" hidden="1">"c118"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T" hidden="1">"c124"</definedName>
    <definedName name="IQ_CASH_ST_INVEST" hidden="1">"c124"</definedName>
    <definedName name="IQ_CASH_TAXES" hidden="1">"c125"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"c161"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OSEPRICE" hidden="1">"c174"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"c182"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REET1" hidden="1">"c217"</definedName>
    <definedName name="IQ_COMPANY_STREET2" hidden="1">"c218"</definedName>
    <definedName name="IQ_COMPANY_TICKER" hidden="1">"c219"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TRACTS_OTHER_COMMODITIES_EQUITIES._FDIC" hidden="1">"c6522"</definedName>
    <definedName name="IQ_COST_BORROWINGS" hidden="1">"c225"</definedName>
    <definedName name="IQ_COST_REV" hidden="1">"c226"</definedName>
    <definedName name="IQ_COST_REVENUE" hidden="1">"c226"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YS_COVER_SHORT" hidden="1">"c1578"</definedName>
    <definedName name="IQ_DAYS_INVENTORY_OUT" hidden="1">"c273"</definedName>
    <definedName name="IQ_DAYS_PAY_OUTST" hidden="1">"c274"</definedName>
    <definedName name="IQ_DAYS_PAYABLE_OUT" hidden="1">"c274"</definedName>
    <definedName name="IQ_DAYS_SALES_OUT" hidden="1">"c275"</definedName>
    <definedName name="IQ_DAYS_SALES_OUTST" hidden="1">"c275"</definedName>
    <definedName name="IQ_DEF_ACQ_CST" hidden="1">"c301"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OTHER_COST" hidden="1">"c284"</definedName>
    <definedName name="IQ_DEF_BENEFIT_ROA" hidden="1">"c285"</definedName>
    <definedName name="IQ_DEF_BENEFIT_SERVICE_COST" hidden="1">"c286"</definedName>
    <definedName name="IQ_DEF_BENEFIT_TOTAL_COST" hidden="1">"c287"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"c313"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INC_TAX" hidden="1">"c315"</definedName>
    <definedName name="IQ_DEFERRED_TAXES" hidden="1">"c147"</definedName>
    <definedName name="IQ_DEMAND_DEP" hidden="1">"c320"</definedName>
    <definedName name="IQ_DEPOSITS_FIN" hidden="1">"c321"</definedName>
    <definedName name="IQ_DEPRE_AMORT" hidden="1">"c247"</definedName>
    <definedName name="IQ_DEPRE_AMORT_SUPPL" hidden="1">"c1593"</definedName>
    <definedName name="IQ_DEPRE_DEPLE" hidden="1">"c261"</definedName>
    <definedName name="IQ_DEPRE_SUPP" hidden="1">"c1443"</definedName>
    <definedName name="IQ_DESCRIPTION_LONG" hidden="1">"c322"</definedName>
    <definedName name="IQ_DEVELOP_LAND" hidden="1">"c323"</definedName>
    <definedName name="IQ_DILUT_ADJUST" hidden="1">"c1621"</definedName>
    <definedName name="IQ_DILUT_EPS_EXCL" hidden="1">"c324"</definedName>
    <definedName name="IQ_DILUT_EPS_INCL" hidden="1">"c325"</definedName>
    <definedName name="IQ_DILUT_NORMAL_EPS" hidden="1">"c1594"</definedName>
    <definedName name="IQ_DILUT_WEIGHT" hidden="1">"c326"</definedName>
    <definedName name="IQ_DISCONT_OPER" hidden="1">"c333"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V_SHARE" hidden="1">"c330"</definedName>
    <definedName name="IQ_DIVEST_CF" hidden="1">"c331"</definedName>
    <definedName name="IQ_DIVID_SHARE" hidden="1">"c330"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INT" hidden="1">"c360"</definedName>
    <definedName name="IQ_EBIT_MARGIN" hidden="1">"c359"</definedName>
    <definedName name="IQ_EBIT_OVER_IE" hidden="1">"c360"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"c368"</definedName>
    <definedName name="IQ_EBITDA_INT" hidden="1">"c373"</definedName>
    <definedName name="IQ_EBITDA_MARGIN" hidden="1">"c372"</definedName>
    <definedName name="IQ_EBITDA_OVER_TOTAL_IE" hidden="1">"c373"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ICIENCY_RATIO" hidden="1">"c391"</definedName>
    <definedName name="IQ_EMPLOYEES" hidden="1">"c392"</definedName>
    <definedName name="IQ_ENTERPRISE_VALUE" hidden="1">"c84"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QUITY_AFFIL" hidden="1">"c552"</definedName>
    <definedName name="IQ_EQUITY_METHOD" hidden="1">"c404"</definedName>
    <definedName name="IQ_EQV_OVER_BV" hidden="1">"c1596"</definedName>
    <definedName name="IQ_EQV_OVER_LTM_PRETAX_INC" hidden="1">"c739"</definedName>
    <definedName name="IQ_ESOP_DEBT" hidden="1">"c1597"</definedName>
    <definedName name="IQ_EST_ACT_EPS" hidden="1">"c1648"</definedName>
    <definedName name="IQ_EST_DATE" hidden="1">"c1634"</definedName>
    <definedName name="IQ_EST_EPS_GROWTH_1YR" hidden="1">"c1636"</definedName>
    <definedName name="IQ_EST_EPS_GROWTH_Q_1YR" hidden="1">"c1641"</definedName>
    <definedName name="IQ_EV_OVER_EMPLOYEE" hidden="1">"c1225"</definedName>
    <definedName name="IQ_EV_OVER_LTM_EBIT" hidden="1">"c1221"</definedName>
    <definedName name="IQ_EV_OVER_LTM_EBITDA" hidden="1">"c1223"</definedName>
    <definedName name="IQ_EV_OVER_LTM_REVENUE" hidden="1">"c1227"</definedName>
    <definedName name="IQ_EXCHANGE" hidden="1">"c405"</definedName>
    <definedName name="IQ_EXERCISE_PRICE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"c413"</definedName>
    <definedName name="IQ_FDIC" hidden="1">"c417"</definedName>
    <definedName name="IQ_FFO" hidden="1">"c1574"</definedName>
    <definedName name="IQ_FH" hidden="1">100000</definedName>
    <definedName name="IQ_FHLB_DEBT" hidden="1">"c423"</definedName>
    <definedName name="IQ_FILINGDATE_BS" hidden="1">"c424"</definedName>
    <definedName name="IQ_FILINGDATE_CF" hidden="1">"c425"</definedName>
    <definedName name="IQ_FILINGDATE_IS" hidden="1">"c426"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"c893"</definedName>
    <definedName name="IQ_FINANCING_CASH_SUPPL" hidden="1">"c899"</definedName>
    <definedName name="IQ_FINISHED_INV" hidden="1">"c438"</definedName>
    <definedName name="IQ_FIRST_YEAR_LIFE" hidden="1">"c439"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BRANCHES_U.S._BANKS_LOANS_FDIC" hidden="1">"c6438"</definedName>
    <definedName name="IQ_FOREIGN_DEP_IB" hidden="1">"c446"</definedName>
    <definedName name="IQ_FOREIGN_DEP_NON_IB" hidden="1">"c447"</definedName>
    <definedName name="IQ_FOREIGN_EXCHANGE" hidden="1">"c451"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"c452"</definedName>
    <definedName name="IQ_GOODWILL_NET" hidden="1">"c530"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DIVID" hidden="1">"c192"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ROFIT" hidden="1">"c511"</definedName>
    <definedName name="IQ_GW" hidden="1">"c530"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NC_AFTER_TAX" hidden="1">"c1598"</definedName>
    <definedName name="IQ_INC_AVAIL_EXCL" hidden="1">"c789"</definedName>
    <definedName name="IQ_INC_AVAIL_INCL" hidden="1">"c791"</definedName>
    <definedName name="IQ_INC_BEFORE_TAX" hidden="1">"c386"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S" hidden="1">"c589"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"c907"</definedName>
    <definedName name="IQ_INTEREST_EXP" hidden="1">"c618"</definedName>
    <definedName name="IQ_INTEREST_EXP_NET" hidden="1">"c1450"</definedName>
    <definedName name="IQ_INTEREST_EXP_NON" hidden="1">"c618"</definedName>
    <definedName name="IQ_INTEREST_EXP_SUPPL" hidden="1">"c1460"</definedName>
    <definedName name="IQ_INTEREST_INC" hidden="1">"c769"</definedName>
    <definedName name="IQ_INTEREST_INC_NON" hidden="1">"c619"</definedName>
    <definedName name="IQ_INTEREST_INVEST_INC" hidden="1">"c619"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"c751"</definedName>
    <definedName name="IQ_ISS_STOCK_NET" hidden="1">"c1601"</definedName>
    <definedName name="IQ_LAND" hidden="1">"c645"</definedName>
    <definedName name="IQ_LASTSALEPRICE" hidden="1">"c646"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IFOR" hidden="1">"c655"</definedName>
    <definedName name="IQ_LL" hidden="1">"c656"</definedName>
    <definedName name="IQ_LOAN_LEASE_RECEIV" hidden="1">"c657"</definedName>
    <definedName name="IQ_LOAN_LOSS" hidden="1">"c656"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"c674"</definedName>
    <definedName name="IQ_LONG_TERM_DEBT_OVER_TOTAL_CAP" hidden="1">"c677"</definedName>
    <definedName name="IQ_LONG_TERM_GROWTH" hidden="1">"c671"</definedName>
    <definedName name="IQ_LONG_TERM_INV" hidden="1">"c697"</definedName>
    <definedName name="IQ_LOSS_LOSS_EXP" hidden="1">"c672"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"c1304"</definedName>
    <definedName name="IQ_MACHINERY" hidden="1">"c711"</definedName>
    <definedName name="IQ_MARKETCAP" hidden="1">"c712"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NAMES_REVISION_DATE_" hidden="1">40210.5739814815</definedName>
    <definedName name="IQ_NET_CHANGE" hidden="1">"c749"</definedName>
    <definedName name="IQ_NET_DEBT" hidden="1">"c1584"</definedName>
    <definedName name="IQ_NET_DEBT_EBITDA" hidden="1">"c750"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INC" hidden="1">"c781"</definedName>
    <definedName name="IQ_NET_INC_BEFORE" hidden="1">"c344"</definedName>
    <definedName name="IQ_NET_INC_CF" hidden="1">"c793"</definedName>
    <definedName name="IQ_NET_INC_MARGIN" hidden="1">"c794"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"c764"</definedName>
    <definedName name="IQ_NET_INTEREST_INC_AFTER_LL" hidden="1">"c1604"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SFAS" hidden="1">"c795"</definedName>
    <definedName name="IQ_NON_ACCRUAL_LOANS" hidden="1">"c796"</definedName>
    <definedName name="IQ_NON_CASH" hidden="1">"c797"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"c801"</definedName>
    <definedName name="IQ_NON_INTEREST_INC" hidden="1">"c802"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"c1176"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OCCUPY_EXP" hidden="1">"c839"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"c362"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ISSUED" hidden="1">"c857"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"c868"</definedName>
    <definedName name="IQ_OTHER_CURRENT_LIAB" hidden="1">"c877"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"c916"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"c946"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"c959"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"c1010"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UTSTANDING_BS_DATE" hidden="1">"c1022"</definedName>
    <definedName name="IQ_OUTSTANDING_FILING_DATE" hidden="1">"c1023"</definedName>
    <definedName name="IQ_PART_TIME" hidden="1">"c1024"</definedName>
    <definedName name="IQ_PAY_ACCRUED" hidden="1">"c8"</definedName>
    <definedName name="IQ_PBV" hidden="1">"c1025"</definedName>
    <definedName name="IQ_PBV_AVG" hidden="1">"c1026"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RATIO" hidden="1">"c1610"</definedName>
    <definedName name="IQ_PENSION" hidden="1">"c1031"</definedName>
    <definedName name="IQ_PERIODDATE" hidden="1">"c1034"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"c1052"</definedName>
    <definedName name="IQ_PREF_TOT" hidden="1">"c1044"</definedName>
    <definedName name="IQ_PREMIUMS_ANNUITY_REV" hidden="1">"c1067"</definedName>
    <definedName name="IQ_PREPAID_EXP" hidden="1">"c1068"</definedName>
    <definedName name="IQ_PREPAID_EXPEN" hidden="1">"c1068"</definedName>
    <definedName name="IQ_PRICE_OVER_BVPS" hidden="1">"c1026"</definedName>
    <definedName name="IQ_PRICE_OVER_LTM_EPS" hidden="1">"c1029"</definedName>
    <definedName name="IQ_PRICEDATE" hidden="1">"c1069"</definedName>
    <definedName name="IQ_PRICING_DATE" hidden="1">"c1613"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"c795"</definedName>
    <definedName name="IQ_PROFESSIONAL" hidden="1">"c1071"</definedName>
    <definedName name="IQ_PROFESSIONAL_TITLE" hidden="1">"c1072"</definedName>
    <definedName name="IQ_PROPERTY_EXP" hidden="1">"c1073"</definedName>
    <definedName name="IQ_PROPERTY_GROSS" hidden="1">"c518"</definedName>
    <definedName name="IQ_PROPERTY_MGMT_FEE" hidden="1">"c1074"</definedName>
    <definedName name="IQ_PROPERTY_NET" hidden="1">"c829"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"c1059"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"c1090"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NED_EARN" hidden="1">"c1092"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"c1117"</definedName>
    <definedName name="IQ_REV" hidden="1">"c1122"</definedName>
    <definedName name="IQ_REV_BEFORE_LL" hidden="1">"c1123"</definedName>
    <definedName name="IQ_REV_UTI" hidden="1">"c1125"</definedName>
    <definedName name="IQ_REVENUE" hidden="1">"c1122"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ME_STORE" hidden="1">"c1149"</definedName>
    <definedName name="IQ_SAVING_DEP" hidden="1">"c1150"</definedName>
    <definedName name="IQ_SECUR_RECEIV" hidden="1">"c1151"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"c83"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"c1197"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CF" hidden="1">"c1203"</definedName>
    <definedName name="IQ_STRIKE_PRICE_ISSUED" hidden="1">"c1645"</definedName>
    <definedName name="IQ_STRIKE_PRICE_OS" hidden="1">"c1646"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X_BENEFIT_OPTIONS" hidden="1">"c1215"</definedName>
    <definedName name="IQ_TAX_EQUIV_NET_INT_INC" hidden="1">"c1216"</definedName>
    <definedName name="IQ_TBV_SHARE" hidden="1">"c1217"</definedName>
    <definedName name="IQ_TEMPLATE" hidden="1">"c1521"</definedName>
    <definedName name="IQ_TENANT" hidden="1">"c1218"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IER_ONE_RATIO" hidden="1">"c1229"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"c1266"</definedName>
    <definedName name="IQ_TOTAL_CASH_FINAN" hidden="1">"c119"</definedName>
    <definedName name="IQ_TOTAL_CASH_INVEST" hidden="1">"c121"</definedName>
    <definedName name="IQ_TOTAL_CASH_OPER" hidden="1">"c122"</definedName>
    <definedName name="IQ_TOTAL_CL" hidden="1">"c1245"</definedName>
    <definedName name="IQ_TOTAL_COMMON" hidden="1">"c1022"</definedName>
    <definedName name="IQ_TOTAL_COMMON_EQUITY" hidden="1">"c1246"</definedName>
    <definedName name="IQ_TOTAL_CURRENT_ASSETS" hidden="1">"c1243"</definedName>
    <definedName name="IQ_TOTAL_CURRENT_LIAB" hidden="1">"c1245"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QUITY" hidden="1">"c1250"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"c1249"</definedName>
    <definedName name="IQ_TOTAL_DEBT_OVER_TOTAL_BV" hidden="1">"c1250"</definedName>
    <definedName name="IQ_TOTAL_DEBT_OVER_TOTAL_CAP" hidden="1">"c1248"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"c591"</definedName>
    <definedName name="IQ_TOTAL_INVENTORY" hidden="1">"c622"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"c1279"</definedName>
    <definedName name="IQ_TOTAL_LIAB_TOTAL_ASSETS" hidden="1">"c1283"</definedName>
    <definedName name="IQ_TOTAL_LONG_DEBT" hidden="1">"c1617"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THER_OPER" hidden="1">"c1289"</definedName>
    <definedName name="IQ_TOTAL_PENSION_ASSETS" hidden="1">"c1290"</definedName>
    <definedName name="IQ_TOTAL_PENSION_EXP" hidden="1">"c1291"</definedName>
    <definedName name="IQ_TOTAL_PENSION_OBLIGATION" hidden="1">"c1292"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UTI" hidden="1">"c1308"</definedName>
    <definedName name="IQ_TOTAL_REVENUE" hidden="1">"c1294"</definedName>
    <definedName name="IQ_TOTAL_SPECIAL" hidden="1">"c1618"</definedName>
    <definedName name="IQ_TOTAL_ST_BORROW" hidden="1">"c1177"</definedName>
    <definedName name="IQ_TOTAL_UNUSUAL" hidden="1">"c1508"</definedName>
    <definedName name="IQ_TRADE_AR" hidden="1">"c40"</definedName>
    <definedName name="IQ_TRADE_PRINCIPAL" hidden="1">"c1309"</definedName>
    <definedName name="IQ_TRADING_ASSETS" hidden="1">"c1310"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"c1311"</definedName>
    <definedName name="IQ_TRUST_INC" hidden="1">"c1319"</definedName>
    <definedName name="IQ_TRUST_PREF" hidden="1">"c1320"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PAID_CLAIMS" hidden="1">"c1330"</definedName>
    <definedName name="IQ_UNREALIZED_GAIN" hidden="1">"c1619"</definedName>
    <definedName name="IQ_US_GAAP" hidden="1">"c1331"</definedName>
    <definedName name="IQ_UTIL_PPE_NET" hidden="1">"c1620"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EEK" hidden="1">50000</definedName>
    <definedName name="IQ_WEIGHTED_AVG_PRICE" hidden="1">"c1334"</definedName>
    <definedName name="IQ_WIP_INV" hidden="1">"c1335"</definedName>
    <definedName name="IQ_WORKMEN_WRITTEN" hidden="1">"c1336"</definedName>
    <definedName name="IQ_YEARHIGH" hidden="1">"c1337"</definedName>
    <definedName name="IQ_YEARLOW" hidden="1">"c1338"</definedName>
    <definedName name="IQ_YTD" hidden="1">3000</definedName>
    <definedName name="IQ_Z_SCORE" hidden="1">"c1339"</definedName>
    <definedName name="iQShowHideColumns" hidden="1">"iQShowAll"</definedName>
    <definedName name="IR">#REF!</definedName>
    <definedName name="ir_2T">#REF!</definedName>
    <definedName name="IRINEU" hidden="1">{"TotalGeralDespesasPorArea",#N/A,FALSE,"VinculosAccessEfetivo"}</definedName>
    <definedName name="irmenu">#REF!</definedName>
    <definedName name="IRP">#N/A</definedName>
    <definedName name="IRPJ">#REF!</definedName>
    <definedName name="IRPJ_1">#REF!</definedName>
    <definedName name="IRPJ_2">#REF!</definedName>
    <definedName name="iuuyiyu" hidden="1">#REF!</definedName>
    <definedName name="iuyiiiiiiiiiiiiiiiiiiiiiiii" hidden="1">#REF!</definedName>
    <definedName name="iuyiuuy" hidden="1">#REF!</definedName>
    <definedName name="iuyiyui" hidden="1">#REF!</definedName>
    <definedName name="iuytiuyrt" hidden="1">#REF!</definedName>
    <definedName name="iuyttyuiu" hidden="1">#REF!</definedName>
    <definedName name="IVA_Areas_SErviço" hidden="1">#REF!</definedName>
    <definedName name="IVA_Invest" hidden="1">#REF!</definedName>
    <definedName name="Iva_Outros_Proveitos" hidden="1">#REF!</definedName>
    <definedName name="IVA_Portagens" hidden="1">#REF!</definedName>
    <definedName name="iyuiyuiuiiui" hidden="1">#REF!</definedName>
    <definedName name="j">#REF!</definedName>
    <definedName name="jag" hidden="1">{"TotalGeralDespesasPorArea",#N/A,FALSE,"VinculosAccessEfetivo"}</definedName>
    <definedName name="JAN">#REF!</definedName>
    <definedName name="JC">#REF!</definedName>
    <definedName name="JCPto">#REF!</definedName>
    <definedName name="JD">#REF!</definedName>
    <definedName name="JDPto">#REF!</definedName>
    <definedName name="jfhgjfjhfjhg" hidden="1">#REF!</definedName>
    <definedName name="jfhjfhjhf" hidden="1">#REF!</definedName>
    <definedName name="jfhjgfjhf" hidden="1">#REF!</definedName>
    <definedName name="jfhjhjfghjgh" hidden="1">#REF!</definedName>
    <definedName name="jhfgjgjjjj" hidden="1">#REF!</definedName>
    <definedName name="jhfjfhfhj" hidden="1">#REF!</definedName>
    <definedName name="jhfjgffffffffff" hidden="1">#REF!</definedName>
    <definedName name="jhfjhf" hidden="1">#REF!</definedName>
    <definedName name="jhfjhh" hidden="1">#REF!</definedName>
    <definedName name="jhgfjgfjghj" hidden="1">#REF!</definedName>
    <definedName name="jhgfjgfjhhgfj" hidden="1">#REF!</definedName>
    <definedName name="jhgfjgjghjgf" hidden="1">#REF!</definedName>
    <definedName name="jhgjgjhgf" hidden="1">#REF!</definedName>
    <definedName name="jhgjhgj" hidden="1">#REF!</definedName>
    <definedName name="JHJ" hidden="1">{#N/A,#N/A,FALSE,"Plan1";#N/A,#N/A,FALSE,"Plan2"}</definedName>
    <definedName name="JHMB" hidden="1">{#N/A,#N/A,FALSE,"Plan1";#N/A,#N/A,FALSE,"Plan2"}</definedName>
    <definedName name="jim" hidden="1">{"'Directory'!$A$72:$E$91"}</definedName>
    <definedName name="jjgkjk" hidden="1">#REF!</definedName>
    <definedName name="jjjjjjjjjj" hidden="1">#REF!</definedName>
    <definedName name="jjjjjjjjjjjjj" hidden="1">#REF!</definedName>
    <definedName name="jjjjjjjjjjjjjj" hidden="1">#REF!</definedName>
    <definedName name="jjjjjjjjjjjjjjj" hidden="1">#REF!</definedName>
    <definedName name="JKL" hidden="1">{#N/A,#N/A,FALSE,"Plan1";#N/A,#N/A,FALSE,"Plan2"}</definedName>
    <definedName name="joao" hidden="1">{"TotalGeralDespesasPorArea",#N/A,FALSE,"VinculosAccessEfetivo"}</definedName>
    <definedName name="jopokkk´kpkpkok">#REF!</definedName>
    <definedName name="Jose">#REF!</definedName>
    <definedName name="JUL">#REF!</definedName>
    <definedName name="JUN">#REF!</definedName>
    <definedName name="Juro00">#REF!</definedName>
    <definedName name="juros_ato2">#REF!</definedName>
    <definedName name="k">#REF!</definedName>
    <definedName name="kjk" hidden="1">{"'Edit'!$A$1:$V$2277"}</definedName>
    <definedName name="kk">recuperação #REF!</definedName>
    <definedName name="kkk">recuperação #REF!</definedName>
    <definedName name="kkkk" hidden="1">#REF!</definedName>
    <definedName name="kkkkkkk" hidden="1">#REF!</definedName>
    <definedName name="kkkkkkkkkkkkkkk" hidden="1">#REF!</definedName>
    <definedName name="kklk" hidden="1">#REF!</definedName>
    <definedName name="KLKKLKÇJÇ" hidden="1">{#N/A,#N/A,FALSE,"Plan1";#N/A,#N/A,FALSE,"Plan2"}</definedName>
    <definedName name="kok">#N/A</definedName>
    <definedName name="KrdxMPZnCd">#REF!</definedName>
    <definedName name="KrdxPigmCdYPlAl">#REF!</definedName>
    <definedName name="KrdxZnYAleac">#REF!</definedName>
    <definedName name="L_">#REF!</definedName>
    <definedName name="LAIR">#REF!</definedName>
    <definedName name="LANC">#REF!</definedName>
    <definedName name="lancamento">#REF!</definedName>
    <definedName name="lang">#REF!</definedName>
    <definedName name="Langs">#REF!</definedName>
    <definedName name="Last_Plan">#REF!</definedName>
    <definedName name="lbla1" hidden="1">#REF!</definedName>
    <definedName name="lbla10" hidden="1">#REF!</definedName>
    <definedName name="lbla11" hidden="1">#REF!</definedName>
    <definedName name="lbla12" hidden="1">#REF!</definedName>
    <definedName name="lbla13" hidden="1">#REF!</definedName>
    <definedName name="lbla14" hidden="1">#REF!</definedName>
    <definedName name="lbla15" hidden="1">#REF!</definedName>
    <definedName name="lbla16" hidden="1">#REF!</definedName>
    <definedName name="lbla17" hidden="1">#REF!</definedName>
    <definedName name="lbla18" hidden="1">#REF!</definedName>
    <definedName name="lbla19" hidden="1">#REF!</definedName>
    <definedName name="lbla2" hidden="1">#REF!</definedName>
    <definedName name="lbla20" hidden="1">#REF!</definedName>
    <definedName name="lbla21" hidden="1">#REF!</definedName>
    <definedName name="lbla22" hidden="1">#REF!</definedName>
    <definedName name="lbla23" hidden="1">#REF!</definedName>
    <definedName name="lbla24" hidden="1">#REF!</definedName>
    <definedName name="lbla25" hidden="1">#REF!</definedName>
    <definedName name="lbla27" hidden="1">#REF!</definedName>
    <definedName name="lbla28" hidden="1">#REF!</definedName>
    <definedName name="ldldl">#REF!</definedName>
    <definedName name="legtotais">#REF!</definedName>
    <definedName name="lista">#REF!</definedName>
    <definedName name="Lista_Comparacao">#REF!</definedName>
    <definedName name="Lista_Comparacao.">#REF!</definedName>
    <definedName name="lista_meses">#REF!</definedName>
    <definedName name="lista1">#REF!</definedName>
    <definedName name="lista70000">#REF!</definedName>
    <definedName name="listaCMAI">#REF!</definedName>
    <definedName name="ListaDs">INDIRECT(#REF!)</definedName>
    <definedName name="listaPN">#REF!</definedName>
    <definedName name="lixo" hidden="1">#REF!</definedName>
    <definedName name="lixo10" hidden="1">#REF!</definedName>
    <definedName name="lixo11" hidden="1">#REF!</definedName>
    <definedName name="lixo12" hidden="1">#REF!</definedName>
    <definedName name="lixo13" hidden="1">#REF!</definedName>
    <definedName name="lixo14" hidden="1">#REF!</definedName>
    <definedName name="lixo15" hidden="1">#REF!</definedName>
    <definedName name="lixo16" hidden="1">#REF!</definedName>
    <definedName name="lixo17" hidden="1">#REF!</definedName>
    <definedName name="lixo18" hidden="1">#REF!</definedName>
    <definedName name="lixo19" hidden="1">#REF!</definedName>
    <definedName name="lixo2" hidden="1">#REF!</definedName>
    <definedName name="lixo3" hidden="1">#REF!</definedName>
    <definedName name="lixo4" hidden="1">#REF!</definedName>
    <definedName name="lixo5" hidden="1">#REF!</definedName>
    <definedName name="lixo6" hidden="1">#REF!</definedName>
    <definedName name="lixo7" hidden="1">#REF!</definedName>
    <definedName name="lixo8" hidden="1">#REF!</definedName>
    <definedName name="lixo9" hidden="1">#REF!</definedName>
    <definedName name="ljhljhklkjl" hidden="1">#REF!</definedName>
    <definedName name="lkjhlkhjlkj" hidden="1">#REF!</definedName>
    <definedName name="lkjhlkjhljk" hidden="1">#REF!</definedName>
    <definedName name="lkjklklj" hidden="1">#REF!</definedName>
    <definedName name="lklkjhklkj" hidden="1">#REF!</definedName>
    <definedName name="ll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lllllllllll" hidden="1">#REF!</definedName>
    <definedName name="LONGA">#REF!</definedName>
    <definedName name="longa_1617">#REF!</definedName>
    <definedName name="LONGA1">#REF!</definedName>
    <definedName name="LSRange1">#REF!</definedName>
    <definedName name="LSRange1Balance">#REF!</definedName>
    <definedName name="m">#REF!</definedName>
    <definedName name="M_">#REF!</definedName>
    <definedName name="M_PlaceofPath" hidden="1">"\\SNYCEQT0100\HOME\LZURLO\DATA\TELMEX\Models\tmx_vdf.xls"</definedName>
    <definedName name="Macro_II" hidden="1">{"inputs raw data",#N/A,TRUE,"INPUT"}</definedName>
    <definedName name="MACROEQUAÇÃO">#REF!</definedName>
    <definedName name="MAI">#REF!</definedName>
    <definedName name="MAR">#REF!</definedName>
    <definedName name="Margem_Unitária">#REF!</definedName>
    <definedName name="MARGENS_DE_CONTRIBUIÇÃO_UNITÁRIAS__R__e_US____tonelada">#REF!</definedName>
    <definedName name="mat_imp">#REF!</definedName>
    <definedName name="mat_imp_cs_asahi">#REF!</definedName>
    <definedName name="mat_imp_cs_uhde">#REF!</definedName>
    <definedName name="mat_imp_dce">#REF!</definedName>
    <definedName name="mat_nac">#REF!</definedName>
    <definedName name="mat_nac_cs_asahi">#REF!</definedName>
    <definedName name="mat_nac_cs_uhde">#REF!</definedName>
    <definedName name="mat_nac_dce">#REF!</definedName>
    <definedName name="materi">recuperação #REF!</definedName>
    <definedName name="Materiaisdiversos">recuperação #REF!</definedName>
    <definedName name="MATERIAL">recuperação #REF!</definedName>
    <definedName name="meio_empreendimento">#REF!</definedName>
    <definedName name="mensais_curta">#REF!</definedName>
    <definedName name="mensais_longa">#REF!</definedName>
    <definedName name="MENU1">#REF!</definedName>
    <definedName name="MENU2">#REF!</definedName>
    <definedName name="MENU3">#REF!</definedName>
    <definedName name="MENU4">#REF!</definedName>
    <definedName name="mercados">#REF!</definedName>
    <definedName name="merd" hidden="1">#REF!</definedName>
    <definedName name="mes">#REF!</definedName>
    <definedName name="mês">#REF!</definedName>
    <definedName name="meses">#REF!</definedName>
    <definedName name="Mext">#REF!</definedName>
    <definedName name="MI">#REF!</definedName>
    <definedName name="minorit2">#REF!</definedName>
    <definedName name="minorit3">#REF!</definedName>
    <definedName name="mj">#N/A</definedName>
    <definedName name="MmExcelLinker_2BE853F8_2DFC_486B_8CAE_AFEAA6FB15C5">recuperação #REF!</definedName>
    <definedName name="mmmmm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mm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mnbvmnb" hidden="1">#REF!</definedName>
    <definedName name="mnbvmnbv" hidden="1">#REF!</definedName>
    <definedName name="mnvbmnbm" hidden="1">#REF!</definedName>
    <definedName name="MOBR">#REF!</definedName>
    <definedName name="mod">#REF!</definedName>
    <definedName name="modernizaçãodosruptoresdeemergencia">recuperação #REF!</definedName>
    <definedName name="modo_relatorio">#REF!</definedName>
    <definedName name="moeda">#REF!</definedName>
    <definedName name="MOV.000.C.0.00.0000.00.00.24401010001">615712.52999973</definedName>
    <definedName name="MOV.000.C.0.00.0000.00.00.24401010002">61571.25</definedName>
    <definedName name="MOV.000.C.0.00.0000.00.00.D1074">3439383.08001709</definedName>
    <definedName name="MOV.000.C.0.00.0000.00.00.D1075">84926.49000001</definedName>
    <definedName name="MOV.000.C.0.00.2000.00.00.24401010001">615712.52999973</definedName>
    <definedName name="MOV.000.C.0.00.2000.00.00.24401010002">61571.25</definedName>
    <definedName name="MOV.000.C.0.01.0000.00.00.D1074">3439383.08001709</definedName>
    <definedName name="MOV.000.C.0.01.0000.00.00.D1075">84926.49000001</definedName>
    <definedName name="MOV.000.C.0.01.0000.00.01.D1074">3439</definedName>
    <definedName name="MOV.000.C.0.01.0000.00.01.D1075">85</definedName>
    <definedName name="MOV.000.C.0.01.0000.00.01.D1076">1646</definedName>
    <definedName name="MOV.000.C.0.01.0000.00.01.D997">5051</definedName>
    <definedName name="MOV.000.C.0.01.2001.00.01.44101010019">-326</definedName>
    <definedName name="MOV.000.C.0.01.2001.00.01.44101020008">-1321</definedName>
    <definedName name="MOV.000.C.0.02.0000.00.01.D1074">-3473</definedName>
    <definedName name="MOV.000.C.0.02.0000.00.01.D1075">-269</definedName>
    <definedName name="MOV.000.C.0.02.0000.00.01.D1076">6523</definedName>
    <definedName name="MOV.000.C.0.02.0000.00.01.D997">5030</definedName>
    <definedName name="MOV.000.C.0.02.2001.00.01.44101010019">-289</definedName>
    <definedName name="MOV.000.C.0.02.2001.00.01.44101020008">-6234</definedName>
    <definedName name="MOV.000.C.0.03.0000.00.01.D1074">-5358</definedName>
    <definedName name="MOV.000.C.0.03.0000.00.01.D1075">-2243</definedName>
    <definedName name="MOV.000.C.0.03.0000.00.01.D1076">9160</definedName>
    <definedName name="MOV.000.C.0.03.0000.00.01.D997">5019</definedName>
    <definedName name="MOV.000.C.0.03.2001.00.01.44101010019">-313</definedName>
    <definedName name="MOV.000.C.0.03.2001.00.01.44101020008">-8847</definedName>
    <definedName name="MOV.000.C.0.04.0000.00.01.D1074">412</definedName>
    <definedName name="MOV.000.C.0.04.0000.00.01.D1075">183</definedName>
    <definedName name="MOV.000.C.0.04.0000.00.01.D1076">2008</definedName>
    <definedName name="MOV.000.C.0.04.0000.00.01.D997">5002</definedName>
    <definedName name="MOV.000.C.0.04.2001.00.01.44101010019">-299</definedName>
    <definedName name="MOV.000.C.0.04.2001.00.01.44101020008">-1708</definedName>
    <definedName name="MOV.000.C.0.05.0000.00.01.D1074">-9275</definedName>
    <definedName name="MOV.000.C.0.05.0000.00.01.D1075">-4627</definedName>
    <definedName name="MOV.000.C.0.05.0000.00.01.D1076">13237</definedName>
    <definedName name="MOV.000.C.0.05.0000.00.01.D997">5009</definedName>
    <definedName name="MOV.000.C.0.05.2001.00.01.44101010019">-304</definedName>
    <definedName name="MOV.000.C.0.05.2001.00.01.44101020008">-12933</definedName>
    <definedName name="MOV.000.C.0.06.0000.00.01.D1074">4258</definedName>
    <definedName name="MOV.000.C.0.06.0000.00.01.D1075">2228</definedName>
    <definedName name="MOV.000.C.0.06.0000.00.01.D1076">-3697</definedName>
    <definedName name="MOV.000.C.0.06.0000.00.01.D997">5017</definedName>
    <definedName name="MOV.000.C.0.06.2001.00.01.44101010019">-289</definedName>
    <definedName name="MOV.000.C.0.06.2001.00.01.44101020008">3985</definedName>
    <definedName name="MOV.000.C.0.07.0000.00.01.D1074">-6585</definedName>
    <definedName name="MOV.000.C.0.07.0000.00.01.D1075">-3379</definedName>
    <definedName name="MOV.000.C.0.07.0000.00.01.D1076">9458</definedName>
    <definedName name="MOV.000.C.0.07.0000.00.01.D997">5013</definedName>
    <definedName name="MOV.000.C.0.07.2001.00.01.44101010019">-315</definedName>
    <definedName name="MOV.000.C.0.07.2001.00.01.44101020008">-9142</definedName>
    <definedName name="MOV.000.C.0.08.0000.00.01.D1074">-4925</definedName>
    <definedName name="MOV.000.C.0.08.0000.00.01.D1075">-2364</definedName>
    <definedName name="MOV.000.C.0.08.0000.00.01.D1076">9018</definedName>
    <definedName name="MOV.000.C.0.08.0000.00.01.D997">4562</definedName>
    <definedName name="MOV.000.C.0.08.2001.00.01.44101010019">-309</definedName>
    <definedName name="MOV.000.C.0.08.2001.00.01.44101020008">-8708</definedName>
    <definedName name="MOV.000.C.0.09.0000.00.00.D997">4972951.86000061</definedName>
    <definedName name="MOV.000.C.0.09.0000.00.01.D1074">-1945</definedName>
    <definedName name="MOV.000.C.0.09.0000.00.01.D1075">-972</definedName>
    <definedName name="MOV.000.C.0.09.0000.00.01.D1076">2262</definedName>
    <definedName name="MOV.000.C.0.09.0000.00.01.D997">4549</definedName>
    <definedName name="MOV.000.C.0.09.2001.00.01.44101010019">-295</definedName>
    <definedName name="MOV.000.C.0.09.2001.00.01.44101020008">-9024</definedName>
    <definedName name="MOV.000.C.0.09.2001.00.01.D1074">-1945</definedName>
    <definedName name="MOV.000.C.0.09.2001.00.01.D1075">-972</definedName>
    <definedName name="MOV.000.C.0.09.2001.00.01.D997">4549</definedName>
    <definedName name="MOV.000.C.0.10.0000.00.01.D1074">581</definedName>
    <definedName name="MOV.000.C.0.10.0000.00.01.D1075">508</definedName>
    <definedName name="MOV.000.C.0.10.0000.00.01.D1076">5991</definedName>
    <definedName name="MOV.000.C.0.10.0000.00.01.D997">4973</definedName>
    <definedName name="MOV.000.C.0.10.2001.00.01.44101010019">-340</definedName>
    <definedName name="MOV.000.C.0.10.2001.00.01.44101020008">-2225</definedName>
    <definedName name="MOV.000.C.0.10.2001.00.01.D1074">4474</definedName>
    <definedName name="MOV.000.C.0.10.2001.00.01.D1075">2317</definedName>
    <definedName name="MOV.000.C.0.10.2001.00.01.D997">4559</definedName>
    <definedName name="MOV.000.C.0.11.0000.00.01.D1074">-413</definedName>
    <definedName name="MOV.000.C.0.11.0000.00.01.D1075">-142</definedName>
    <definedName name="MOV.000.C.0.11.0000.00.01.D1076">4680</definedName>
    <definedName name="MOV.000.C.0.11.0000.00.01.D997">5095</definedName>
    <definedName name="MOV.000.C.0.11.2001.00.01.22201010001">297</definedName>
    <definedName name="MOV.000.C.0.11.2001.00.01.44101010019">-324</definedName>
    <definedName name="MOV.000.C.0.11.2001.00.01.44101020008">11071</definedName>
    <definedName name="MOV.000.C.0.11.2001.00.01.D1074">14782</definedName>
    <definedName name="MOV.000.C.0.11.2001.00.01.D1075">7744</definedName>
    <definedName name="MOV.000.C.0.11.2001.00.01.D997">4584</definedName>
    <definedName name="MOV.000.C.0.12.0000.00.01.D1074">0</definedName>
    <definedName name="MOV.000.C.0.12.0000.00.01.D1075">0</definedName>
    <definedName name="MOV.000.C.0.12.0000.00.01.D1076">0</definedName>
    <definedName name="MOV.000.C.0.12.0000.00.01.D997">0</definedName>
    <definedName name="MOV.000.C.0.12.2000.00.00.24401010001">615712.52999973</definedName>
    <definedName name="MOV.000.C.0.12.2000.00.00.24401010002">61571.25</definedName>
    <definedName name="MOV.000.C.0.12.2000.00.01.24401010001">1123</definedName>
    <definedName name="MOV.000.C.0.12.2000.00.01.24401010002">112</definedName>
    <definedName name="MOV.000.C.0.12.2001.00.01.22201010001">312</definedName>
    <definedName name="MOV.000.C.0.12.2001.00.01.44101010019">-329</definedName>
    <definedName name="MOV.000.C.0.12.2001.00.01.44101020008">12608</definedName>
    <definedName name="MOV.000.C.0.12.2001.00.01.D1074">9154</definedName>
    <definedName name="MOV.000.C.0.12.2001.00.01.D1075">1912</definedName>
    <definedName name="MOV.000.C.0.12.2001.00.01.D997">4621</definedName>
    <definedName name="MOV.087.C.0.01.0000.00.01.D1035">6124</definedName>
    <definedName name="MOV.087.C.0.02.0000.00.01.D1035">7771</definedName>
    <definedName name="MOV.087.C.0.02.2001.00.01.34">1008</definedName>
    <definedName name="MOV.087.C.0.02.2001.00.01.44">-11828</definedName>
    <definedName name="MOV.087.C.0.02.2001.00.01.D997">5030</definedName>
    <definedName name="MOV.087.C.0.03.0000.00.01.D1035">7609</definedName>
    <definedName name="MOV.087.C.0.03.2001.00.01.34">432</definedName>
    <definedName name="MOV.087.C.0.03.2001.00.01.44">-16259</definedName>
    <definedName name="MOV.087.C.0.03.2001.00.01.D997">5019</definedName>
    <definedName name="MOV.087.C.0.04.0000.00.01.D1035">7609</definedName>
    <definedName name="MOV.087.C.0.05.0000.00.01.D1035">7609</definedName>
    <definedName name="MOV.087.C.0.06.0000.00.01.D1035">7609</definedName>
    <definedName name="MOV.087.C.0.07.0000.00.01.D1035">7609</definedName>
    <definedName name="MOV.087.C.0.07.2001.00.01.D1035">7609</definedName>
    <definedName name="MOV.087.C.0.08.2000.00.01.D1035">7659</definedName>
    <definedName name="MOV.087.C.0.08.2001.00.01.D1035">8902</definedName>
    <definedName name="MOV.087.C.0.09.2000.00.01.41102010014">-7771</definedName>
    <definedName name="MOV.087.C.0.09.2000.00.01.D1035">7771</definedName>
    <definedName name="MOV.087.C.0.09.2001.00.01.D1035">8962</definedName>
    <definedName name="MOV.087.C.0.10.2000.00.01.D1035">7771</definedName>
    <definedName name="MOV.087.C.0.10.2001.00.01.D1035">8756</definedName>
    <definedName name="MOV.087.C.0.11.2000.00.01.D1035">7771</definedName>
    <definedName name="MOV.087.C.0.11.2001.00.01.D1035">8359</definedName>
    <definedName name="MOV.087.C.0.12.0000.00.01.D1035">0</definedName>
    <definedName name="MOV.087.C.0.12.2000.00.01.D1035">7771</definedName>
    <definedName name="MOV.087.C.0.12.2001.00.01.D1035">8558</definedName>
    <definedName name="MOVIMENTAÇÃO_BUTADIEN0_ESTIRENO">#REF!</definedName>
    <definedName name="Mproj">#REF!</definedName>
    <definedName name="Mreal">#REF!</definedName>
    <definedName name="MUN_LITO">#N/A</definedName>
    <definedName name="MUTAÇÃO_PL_CMI">#REF!</definedName>
    <definedName name="MUTAÇÃO_PL_LS">#REF!</definedName>
    <definedName name="mvbmnvbmv" hidden="1">#REF!</definedName>
    <definedName name="mymymy">#N/A</definedName>
    <definedName name="n">27</definedName>
    <definedName name="N_COLUNAS">#REF!</definedName>
    <definedName name="N_LOCAL">#N/A</definedName>
    <definedName name="nada">#REF!</definedName>
    <definedName name="NB">#REF!</definedName>
    <definedName name="nbnv" hidden="1">#REF!</definedName>
    <definedName name="NBV" hidden="1">{#N/A,#N/A,FALSE,"Plan1";#N/A,#N/A,FALSE,"Plan2"}</definedName>
    <definedName name="ncf" hidden="1">#REF!</definedName>
    <definedName name="Negócio">#REF!</definedName>
    <definedName name="newbel" hidden="1">{"'Directory'!$A$72:$E$91"}</definedName>
    <definedName name="newbls" hidden="1">{"'Directory'!$A$72:$E$91"}</definedName>
    <definedName name="NewMatrix">#REF!</definedName>
    <definedName name="newt" hidden="1">{"'Directory'!$A$72:$E$91"}</definedName>
    <definedName name="newwcom" hidden="1">{"'Directory'!$A$72:$E$91"}</definedName>
    <definedName name="nino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NM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NNN" hidden="1">{#N/A,#N/A,FALSE,"Plan1";#N/A,#N/A,FALSE,"Plan2"}</definedName>
    <definedName name="nnnnnnnnnnnn" hidden="1">#REF!</definedName>
    <definedName name="no">#REF!</definedName>
    <definedName name="nobreaks">recuperação #REF!</definedName>
    <definedName name="Nomes_Projeto_Investimentos">#REF!</definedName>
    <definedName name="nomes_resumotaxas">#REF!</definedName>
    <definedName name="nomes_resumotaxas_mensal">#REF!</definedName>
    <definedName name="not">#REF!</definedName>
    <definedName name="nota1">#REF!</definedName>
    <definedName name="NOTES_1">#REF!</definedName>
    <definedName name="NOTES_10">#REF!</definedName>
    <definedName name="NOTES_2">#REF!</definedName>
    <definedName name="NOTES_3">#REF!</definedName>
    <definedName name="NOTES_5">#REF!</definedName>
    <definedName name="NOTES_6">#REF!</definedName>
    <definedName name="NOTES_7">#REF!</definedName>
    <definedName name="NOTES_8">#REF!</definedName>
    <definedName name="NOTES_9">#REF!</definedName>
    <definedName name="NOV">#REF!</definedName>
    <definedName name="Novo">recuperação #REF!</definedName>
    <definedName name="num_mensal2">#REF!</definedName>
    <definedName name="NumofGrpAccts" hidden="1">2</definedName>
    <definedName name="NUN_FRON">#N/A</definedName>
    <definedName name="nyr">#REF!</definedName>
    <definedName name="O">#REF!</definedName>
    <definedName name="O_A_REF">#N/A</definedName>
    <definedName name="O_C_REF">#N/A</definedName>
    <definedName name="O1_97">#REF!</definedName>
    <definedName name="O2_97">#REF!</definedName>
    <definedName name="O23O">#REF!</definedName>
    <definedName name="O3_97">#REF!</definedName>
    <definedName name="O4_97">#REF!</definedName>
    <definedName name="O5_97">#REF!</definedName>
    <definedName name="O6_97">#REF!</definedName>
    <definedName name="OA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oae">#REF!</definedName>
    <definedName name="OEXIGIBI">#REF!</definedName>
    <definedName name="oi">#N/A</definedName>
    <definedName name="oiuoiu" hidden="1">#REF!</definedName>
    <definedName name="olga">#REF!</definedName>
    <definedName name="olisboa" hidden="1">{"TotalGeralDespesasPorArea",#N/A,FALSE,"VinculosAccessEfetivo"}</definedName>
    <definedName name="oo">#N/A</definedName>
    <definedName name="ooo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oooo">#N/A</definedName>
    <definedName name="ooooo">#REF!</definedName>
    <definedName name="oooooo">#N/A</definedName>
    <definedName name="ooooooooo" hidden="1">#REF!</definedName>
    <definedName name="op">#REF!</definedName>
    <definedName name="Op_Add_ST_Vol">#REF!</definedName>
    <definedName name="Op_Add_ST_Vol_LE02">#REF!</definedName>
    <definedName name="Op_Add_ST_Vol_Q03">#REF!</definedName>
    <definedName name="Op_BusDevCostOther1">#REF!</definedName>
    <definedName name="Op_BusDevCostOther1_LE02">#REF!</definedName>
    <definedName name="Op_BusDevCostOther1_Q03">#REF!</definedName>
    <definedName name="Op_BusDevCostOther2">#REF!</definedName>
    <definedName name="Op_BusDevCostOther2_LE02">#REF!</definedName>
    <definedName name="Op_BusDevCostOther2_Q03">#REF!</definedName>
    <definedName name="Op_BusDevCostOther3">#REF!</definedName>
    <definedName name="Op_BusDevCostOther3_LE02">#REF!</definedName>
    <definedName name="Op_BusDevCostOther3_Q03">#REF!</definedName>
    <definedName name="Op_BusDevCostOther4">#REF!</definedName>
    <definedName name="Op_BusDevCostOther4_LE02">#REF!</definedName>
    <definedName name="Op_BusDevCostOther4_Q03">#REF!</definedName>
    <definedName name="Op_BusDevCostOther5">#REF!</definedName>
    <definedName name="Op_BusDevCostOther5_LE02">#REF!</definedName>
    <definedName name="Op_BusDevCostOther5_Q03">#REF!</definedName>
    <definedName name="Op_BusDevCostPDC1">#REF!</definedName>
    <definedName name="Op_BusDevCostPDC1_LE02">#REF!</definedName>
    <definedName name="Op_BusDevCostPDC1_Q03">#REF!</definedName>
    <definedName name="Op_BusDevCostPDC2">#REF!</definedName>
    <definedName name="Op_BusDevCostPDC2_LE02">#REF!</definedName>
    <definedName name="Op_BusDevCostPDC2_Q03">#REF!</definedName>
    <definedName name="Op_BusDevCostPDC3">#REF!</definedName>
    <definedName name="Op_BusDevCostPDC3_LE02">#REF!</definedName>
    <definedName name="Op_BusDevCostPDC3_Q03">#REF!</definedName>
    <definedName name="Op_BusDevCostPDC4">#REF!</definedName>
    <definedName name="Op_BusDevCostPDC4_LE02">#REF!</definedName>
    <definedName name="Op_BusDevCostPDC4_Q03">#REF!</definedName>
    <definedName name="Op_BusDevCostPDC5">#REF!</definedName>
    <definedName name="Op_BusDevCostPDC5_LE02">#REF!</definedName>
    <definedName name="Op_BusDevCostPDC5_Q03">#REF!</definedName>
    <definedName name="Op_BusDevCostPDC6">#REF!</definedName>
    <definedName name="Op_BusDevCostPDC6_LE02">#REF!</definedName>
    <definedName name="Op_BusDevCostPDC6_Q03">#REF!</definedName>
    <definedName name="Op_BusDevCostPDC7">#REF!</definedName>
    <definedName name="Op_BusDevCostPDC7_LE02">#REF!</definedName>
    <definedName name="Op_BusDevCostPDC7_Q03">#REF!</definedName>
    <definedName name="Op_BusDevCostPDC8">#REF!</definedName>
    <definedName name="Op_BusDevCostPDC8_LE02">#REF!</definedName>
    <definedName name="Op_BusDevCostPDC8_Q03">#REF!</definedName>
    <definedName name="Op_Cap_In_Op">#REF!</definedName>
    <definedName name="Op_Cap_In_Op_LE02">#REF!</definedName>
    <definedName name="Op_Cap_In_Op_Q03">#REF!</definedName>
    <definedName name="Op_Cap_Under_Constr">#REF!</definedName>
    <definedName name="Op_Cap_Under_Constr_LE02">#REF!</definedName>
    <definedName name="Op_Cap_Under_Constr_Q03">#REF!</definedName>
    <definedName name="Op_Cap_Under_Dev">#REF!</definedName>
    <definedName name="Op_Cap_Under_Dev_LE02">#REF!</definedName>
    <definedName name="Op_Cap_Under_Dev_Q03">#REF!</definedName>
    <definedName name="Op_Coal_Gasific">#REF!</definedName>
    <definedName name="Op_Coal_Gasific_LE02">#REF!</definedName>
    <definedName name="Op_Coal_Gasific_Q03">#REF!</definedName>
    <definedName name="Op_Contr_Sales_Vol">#REF!</definedName>
    <definedName name="Op_Contr_Sales_Vol_LE02">#REF!</definedName>
    <definedName name="Op_Contr_Sales_Vol_Q03">#REF!</definedName>
    <definedName name="Op_Eq_Regas_cap_Inst">#REF!</definedName>
    <definedName name="Op_Eq_Regas_cap_Inst_LE02">#REF!</definedName>
    <definedName name="Op_Eq_Regas_cap_Inst_Q03">#REF!</definedName>
    <definedName name="Op_Gas_Vol_Traded">#REF!</definedName>
    <definedName name="Op_Gas_Vol_Traded_LE02">#REF!</definedName>
    <definedName name="Op_Gas_Vol_Traded_Q03">#REF!</definedName>
    <definedName name="Op_GovernanceCost">#REF!</definedName>
    <definedName name="Op_GovernanceCost_LE02">#REF!</definedName>
    <definedName name="Op_GovernanceCost_Q03">#REF!</definedName>
    <definedName name="Op_Gross_Marg_per_Gas_Vol_Trade">#REF!</definedName>
    <definedName name="Op_Gross_Marg_per_Gas_Vol_Trade_LE02">#REF!</definedName>
    <definedName name="Op_Gross_Marg_per_Gas_Vol_Trade_Q03">#REF!</definedName>
    <definedName name="Op_Gross_Marg_per_Gas_Vol_Traded">#REF!</definedName>
    <definedName name="Op_Gross_Marg_per_Gas_Vol_Traded_LE02">#REF!</definedName>
    <definedName name="Op_Gross_Marg_per_Gas_Vol_Traded_Q03">#REF!</definedName>
    <definedName name="Op_Gross_Marg_per_Op_Cost">#REF!</definedName>
    <definedName name="Op_Gross_Marg_per_Op_Cost_LE02">#REF!</definedName>
    <definedName name="Op_Gross_Marg_per_Op_Cost_Q03">#REF!</definedName>
    <definedName name="Op_Liq_Trans_Vol">#REF!</definedName>
    <definedName name="Op_Liq_Trans_Vol_LE02">#REF!</definedName>
    <definedName name="Op_Liq_Trans_Vol_Q03">#REF!</definedName>
    <definedName name="Op_Liquids_Sold">#REF!</definedName>
    <definedName name="Op_Liquids_Sold_LE02">#REF!</definedName>
    <definedName name="Op_Liquids_Sold_Q03">#REF!</definedName>
    <definedName name="Op_LT_Contr_Sales_Incr">#REF!</definedName>
    <definedName name="Op_LT_Contr_Sales_Incr_LE02">#REF!</definedName>
    <definedName name="Op_LT_Contr_Sales_Incr_Q03">#REF!</definedName>
    <definedName name="Op_Manuf_Costs">#REF!</definedName>
    <definedName name="Op_Manuf_Costs_LE02">#REF!</definedName>
    <definedName name="Op_Manuf_Costs_Q03">#REF!</definedName>
    <definedName name="Op_Manuf_Proc_Fees">#REF!</definedName>
    <definedName name="Op_Manuf_Proc_Fees_LE02">#REF!</definedName>
    <definedName name="Op_Manuf_Proc_Fees_Q03">#REF!</definedName>
    <definedName name="Op_Net_Pwr_Gen">#REF!</definedName>
    <definedName name="Op_Net_Pwr_Gen_LE02">#REF!</definedName>
    <definedName name="Op_Net_Pwr_Gen_Q03">#REF!</definedName>
    <definedName name="Op_Other">#REF!</definedName>
    <definedName name="Op_Other_LE02">#REF!</definedName>
    <definedName name="Op_Other_Q03">#REF!</definedName>
    <definedName name="Op_OtherOpex">#REF!</definedName>
    <definedName name="Op_OtherOpex_LE02">#REF!</definedName>
    <definedName name="Op_OtherOpex_Q03">#REF!</definedName>
    <definedName name="Op_Plant_Utilis">#REF!</definedName>
    <definedName name="Op_Plant_Utilis_LE02">#REF!</definedName>
    <definedName name="Op_Plant_Utilis_Q03">#REF!</definedName>
    <definedName name="Op_Pwr_Vol_Traded">#REF!</definedName>
    <definedName name="Op_Pwr_Vol_Traded_LE02">#REF!</definedName>
    <definedName name="Op_Pwr_Vol_Traded_Q03">#REF!</definedName>
    <definedName name="Op_Shell_LNG_Supp">#REF!</definedName>
    <definedName name="Op_Shell_LNG_Supp_LE02">#REF!</definedName>
    <definedName name="Op_Shell_LNG_Supp_Q03">#REF!</definedName>
    <definedName name="Op_Shell_UpStr_Vol">#REF!</definedName>
    <definedName name="Op_Shell_UpStr_Vol_LE02">#REF!</definedName>
    <definedName name="Op_Shell_UpStr_Vol_Q03">#REF!</definedName>
    <definedName name="Op_Third_Pty_Trans">#REF!</definedName>
    <definedName name="Op_Third_Pty_Trans_LE02">#REF!</definedName>
    <definedName name="Op_Third_Pty_Trans_Q03">#REF!</definedName>
    <definedName name="Op_Tot_Gas_Sales_Vol">#REF!</definedName>
    <definedName name="Op_Tot_Gas_Sales_Vol_LE02">#REF!</definedName>
    <definedName name="Op_Tot_Gas_Sales_Vol_Q03">#REF!</definedName>
    <definedName name="Op_Tot_Gas_Supp_Contr">#REF!</definedName>
    <definedName name="Op_Tot_Gas_Supp_Contr_LE02">#REF!</definedName>
    <definedName name="Op_Tot_Gas_Supp_Contr_Q03">#REF!</definedName>
    <definedName name="Op_TotalOpex">#REF!</definedName>
    <definedName name="Op_TotalOpex_LE02">#REF!</definedName>
    <definedName name="Op_TotalOpex_Q03">#REF!</definedName>
    <definedName name="Op_Unit_Gr_Marg">#REF!</definedName>
    <definedName name="Op_Unit_Gr_Marg_LE02">#REF!</definedName>
    <definedName name="Op_Unit_Gr_Marg_Q03">#REF!</definedName>
    <definedName name="Op_Unit_Gr_Marg_Sales">#REF!</definedName>
    <definedName name="Op_Unit_Gr_Marg_Sales_LE02">#REF!</definedName>
    <definedName name="Op_Unit_Gr_Marg_Sales_Q03">#REF!</definedName>
    <definedName name="Op_Unit_Op_Income">#REF!</definedName>
    <definedName name="Op_Unit_Op_Income_LE02">#REF!</definedName>
    <definedName name="Op_Unit_Op_Income_Q03">#REF!</definedName>
    <definedName name="opçao">#REF!</definedName>
    <definedName name="opcaoANBID">#REF!</definedName>
    <definedName name="opcaoBNDES">#REF!</definedName>
    <definedName name="opcaocdi">#REF!</definedName>
    <definedName name="opcaocln_ic">#REF!</definedName>
    <definedName name="opcaocln_ioae">#REF!</definedName>
    <definedName name="opcaocln_ip">#REF!</definedName>
    <definedName name="opcaocln_it">#REF!</definedName>
    <definedName name="opcaocot_coringa1">#REF!</definedName>
    <definedName name="opcaocot_coringa2">#REF!</definedName>
    <definedName name="opcaocot_dolar">#REF!</definedName>
    <definedName name="opcaocot_euro">#REF!</definedName>
    <definedName name="opcaocusto_oport">#REF!</definedName>
    <definedName name="opcaoDI_liqimposto">#REF!</definedName>
    <definedName name="opcaoigp_di">#REF!</definedName>
    <definedName name="opcaoigpm">#REF!</definedName>
    <definedName name="opcaoincc">#REF!</definedName>
    <definedName name="opcaoind_coringa1">#REF!</definedName>
    <definedName name="opcaoind_coringa2">#REF!</definedName>
    <definedName name="opcaoinfl_coringa1">#REF!</definedName>
    <definedName name="opcaoinfl_coringa2">#REF!</definedName>
    <definedName name="opcaoinpc">#REF!</definedName>
    <definedName name="opcaoipca">#REF!</definedName>
    <definedName name="opcaoipca_e">#REF!</definedName>
    <definedName name="opçãoIR">#REF!</definedName>
    <definedName name="opcaolibor_6">#REF!</definedName>
    <definedName name="opcaolibor_vcambial">#REF!</definedName>
    <definedName name="opcaopib">#REF!</definedName>
    <definedName name="opcaoselic">#REF!</definedName>
    <definedName name="opcaoTJLP">#REF!</definedName>
    <definedName name="opcaotxjuros_coringa1">#REF!</definedName>
    <definedName name="opcaotxjuros_coringa2">#REF!</definedName>
    <definedName name="opcaovarcab_coringa1">#REF!</definedName>
    <definedName name="opcaovarcab_coringa2">#REF!</definedName>
    <definedName name="opcaovarcab_dolar">#REF!</definedName>
    <definedName name="opcaovarcab_euro">#REF!</definedName>
    <definedName name="Opco_EPE">#REF!</definedName>
    <definedName name="Opco_GOB">#REF!</definedName>
    <definedName name="Opco_GOM">#REF!</definedName>
    <definedName name="Opco_Name">#REF!</definedName>
    <definedName name="oper">#REF!</definedName>
    <definedName name="operacional">#REF!</definedName>
    <definedName name="operations">#REF!</definedName>
    <definedName name="Orc">#REF!</definedName>
    <definedName name="Orcamento_data_fixo">#REF!</definedName>
    <definedName name="Orcamento_data_variavel">#REF!</definedName>
    <definedName name="OrcAtual">#REF!</definedName>
    <definedName name="ORIG1">#REF!</definedName>
    <definedName name="ORIG2">#REF!</definedName>
    <definedName name="ORIG3">#REF!</definedName>
    <definedName name="ORIG4">#REF!</definedName>
    <definedName name="origen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origin">#REF!</definedName>
    <definedName name="otto" hidden="1">{"TotalGeralDespesasPorArea",#N/A,FALSE,"VinculosAccessEfetivo"}</definedName>
    <definedName name="OUT">#REF!</definedName>
    <definedName name="Outros_Activos" hidden="1">#REF!</definedName>
    <definedName name="over">#REF!</definedName>
    <definedName name="p">0.2225</definedName>
    <definedName name="Página_01">#REF!</definedName>
    <definedName name="Página_02">#REF!</definedName>
    <definedName name="Página_03">#REF!</definedName>
    <definedName name="Página_04">#REF!</definedName>
    <definedName name="Página_05">#REF!</definedName>
    <definedName name="Página_06">#REF!</definedName>
    <definedName name="Página_07">#REF!</definedName>
    <definedName name="Página_08">#REF!</definedName>
    <definedName name="Página_09">#REF!</definedName>
    <definedName name="Página_10">#REF!</definedName>
    <definedName name="Página_11">#REF!</definedName>
    <definedName name="Página_12">#REF!</definedName>
    <definedName name="Página_13">#REF!</definedName>
    <definedName name="Página_13.">#REF!</definedName>
    <definedName name="Página_14">#REF!</definedName>
    <definedName name="Página_14.">#REF!</definedName>
    <definedName name="PAI">recuperação #REF!</definedName>
    <definedName name="painelIndicadores_meta_MargEBITDA">#REF!</definedName>
    <definedName name="painelIndicadores_meta_RL">#REF!</definedName>
    <definedName name="painelIndicadores_p12_CF">#REF!</definedName>
    <definedName name="painelIndicadores_p12_CV">#REF!</definedName>
    <definedName name="painelIndicadores_p12_DVV">#REF!</definedName>
    <definedName name="painelIndicadores_p12_EBITDA">#REF!</definedName>
    <definedName name="painelIndicadores_p12_MargEBITDA">#REF!</definedName>
    <definedName name="painelIndicadores_p12_RL">#REF!</definedName>
    <definedName name="painelIndicadores_selecionado_meta_CF">#REF!</definedName>
    <definedName name="painelIndicadores_selecionado_meta_CV">#REF!</definedName>
    <definedName name="painelIndicadores_selecionado_meta_DVV">#REF!</definedName>
    <definedName name="painelIndicadores_selecionado_meta_EBITDA">#REF!</definedName>
    <definedName name="painelIndicadores_selecionado_meta_MargEBITDA">#REF!</definedName>
    <definedName name="painelIndicadores_selecionado_meta_RL">#REF!</definedName>
    <definedName name="painelIndicadores_selecionado_p12_CF">#REF!</definedName>
    <definedName name="painelIndicadores_selecionado_p12_CV">#REF!</definedName>
    <definedName name="painelIndicadores_selecionado_p12_DVV">#REF!</definedName>
    <definedName name="painelIndicadores_selecionado_p12_EBITDA">#REF!</definedName>
    <definedName name="painelIndicadores_selecionado_p12_MargEBITDA">#REF!</definedName>
    <definedName name="painelIndicadores_selecionado_p12_RL">#REF!</definedName>
    <definedName name="painelIndicadores_selecionado_u12_CF">#REF!</definedName>
    <definedName name="painelIndicadores_selecionado_u12_CV">#REF!</definedName>
    <definedName name="painelIndicadores_selecionado_u12_DVV">#REF!</definedName>
    <definedName name="painelIndicadores_selecionado_u12_EBITDA">#REF!</definedName>
    <definedName name="painelIndicadores_selecionado_u12_MargEBITDA">#REF!</definedName>
    <definedName name="painelIndicadores_selecionado_u12_RL">#REF!</definedName>
    <definedName name="painelIndicadores_u12_CF">#REF!</definedName>
    <definedName name="painelIndicadores_u12_CV">#REF!</definedName>
    <definedName name="painelIndicadores_u12_DVV">#REF!</definedName>
    <definedName name="painelIndicadores_u12_EBITDA">#REF!</definedName>
    <definedName name="painelIndicadores_u12_MargEBITDA">#REF!</definedName>
    <definedName name="painelIndicadores_u12_RL">#REF!</definedName>
    <definedName name="PAR_Administradores">#REF!:OFFSET(#REF!,COUNTA(#REF!)-1,0)</definedName>
    <definedName name="PAR_PSW" hidden="1">1987</definedName>
    <definedName name="PAR_Usuario">#REF!</definedName>
    <definedName name="parc_mensal">#REF!</definedName>
    <definedName name="PART_MP_CUSTO_VARIAVEL">#REF!</definedName>
    <definedName name="participacao">#REF!</definedName>
    <definedName name="pass">#REF!</definedName>
    <definedName name="passi">#REF!</definedName>
    <definedName name="passivo">#REF!</definedName>
    <definedName name="pato">#REF!</definedName>
    <definedName name="pav">#REF!</definedName>
    <definedName name="PC">#REF!</definedName>
    <definedName name="PEBDL_IMP">#REF!</definedName>
    <definedName name="perc_contingencia">#REF!</definedName>
    <definedName name="perc_edificacao">#REF!</definedName>
    <definedName name="Perc_est_consorcio">#REF!</definedName>
    <definedName name="Perc_Estudantes_Estaduais">#REF!</definedName>
    <definedName name="perc_manut">#REF!</definedName>
    <definedName name="perc_mat_EPC">#REF!</definedName>
    <definedName name="perc_montagem">#REF!</definedName>
    <definedName name="perc_org_e_adm">#REF!</definedName>
    <definedName name="perc_pre_oper">#REF!</definedName>
    <definedName name="perc_seg">#REF!</definedName>
    <definedName name="Percentual_Ato1">#REF!</definedName>
    <definedName name="Percentual_Mensais">#REF!</definedName>
    <definedName name="Periodo_comparacao">#REF!</definedName>
    <definedName name="perm">#REF!</definedName>
    <definedName name="permanent">#REF!</definedName>
    <definedName name="perpetuidade">#REF!</definedName>
    <definedName name="Pessoal_Administrativo">#REF!</definedName>
    <definedName name="Pessoal_Comercial">#REF!</definedName>
    <definedName name="Pessoal_Operacional">#REF!</definedName>
    <definedName name="petroquímicas">#REF!</definedName>
    <definedName name="PHAROS_CURTA">#REF!</definedName>
    <definedName name="PHAROS_LONGA">#REF!</definedName>
    <definedName name="PIS">#REF!</definedName>
    <definedName name="PL_Admin_Exp">#REF!</definedName>
    <definedName name="PL_Admin_Exp_LE02">#REF!</definedName>
    <definedName name="PL_Admin_Exp_Q03">#REF!</definedName>
    <definedName name="PL_Asset_Disp">#REF!</definedName>
    <definedName name="PL_Asset_Disp_LE02">#REF!</definedName>
    <definedName name="PL_Asset_Disp_Q03">#REF!</definedName>
    <definedName name="PL_Assoc_Curr_Exch_GL">#REF!</definedName>
    <definedName name="PL_Assoc_Curr_Exch_GL_LE02">#REF!</definedName>
    <definedName name="PL_Assoc_Curr_Exch_GL_Q03">#REF!</definedName>
    <definedName name="PL_Assoc_Depr">#REF!</definedName>
    <definedName name="PL_Assoc_Depr_LE02">#REF!</definedName>
    <definedName name="PL_Assoc_Depr_Q03">#REF!</definedName>
    <definedName name="PL_Assoc_Expl_Exp">#REF!</definedName>
    <definedName name="PL_Assoc_Expl_Exp_LE02">#REF!</definedName>
    <definedName name="PL_Assoc_Expl_Exp_Q03">#REF!</definedName>
    <definedName name="PL_Assoc_Int_And_Oth">#REF!</definedName>
    <definedName name="PL_Assoc_Int_And_Oth_LE02">#REF!</definedName>
    <definedName name="PL_Assoc_Int_And_Oth_Q03">#REF!</definedName>
    <definedName name="PL_Assoc_Int_Exp">#REF!</definedName>
    <definedName name="PL_Assoc_Int_Exp_LE02">#REF!</definedName>
    <definedName name="PL_Assoc_Int_Exp_Q03">#REF!</definedName>
    <definedName name="PL_Assoc_Int_Income">#REF!</definedName>
    <definedName name="PL_Assoc_Int_Income_LE02">#REF!</definedName>
    <definedName name="PL_Assoc_Int_Income_Q03">#REF!</definedName>
    <definedName name="PL_Assoc_Op_Costs">#REF!</definedName>
    <definedName name="PL_Assoc_Op_Costs_LE02">#REF!</definedName>
    <definedName name="PL_Assoc_Op_Costs_Q03">#REF!</definedName>
    <definedName name="PL_Assoc_Op_Profit">#REF!</definedName>
    <definedName name="PL_Assoc_Op_Profit_LE02">#REF!</definedName>
    <definedName name="PL_Assoc_Op_Profit_Q03">#REF!</definedName>
    <definedName name="PL_Assoc_Oth_Exp">#REF!</definedName>
    <definedName name="PL_Assoc_Oth_Exp_LE02">#REF!</definedName>
    <definedName name="PL_Assoc_Oth_Exp_Q03">#REF!</definedName>
    <definedName name="PL_Assoc_Purch">#REF!</definedName>
    <definedName name="PL_Assoc_Purch_LE02">#REF!</definedName>
    <definedName name="PL_Assoc_Purch_Q03">#REF!</definedName>
    <definedName name="PL_Assoc_Royalties">#REF!</definedName>
    <definedName name="PL_Assoc_Royalties_LE02">#REF!</definedName>
    <definedName name="PL_Assoc_Royalties_Q03">#REF!</definedName>
    <definedName name="PL_Assoc_Tax">#REF!</definedName>
    <definedName name="PL_Assoc_Tax_Curr_Yr">#REF!</definedName>
    <definedName name="PL_Assoc_Tax_Curr_Yr_LE02">#REF!</definedName>
    <definedName name="PL_Assoc_Tax_Curr_Yr_Q03">#REF!</definedName>
    <definedName name="PL_Assoc_Tax_LE02">#REF!</definedName>
    <definedName name="PL_Assoc_Tax_Q03">#REF!</definedName>
    <definedName name="PL_CMI_UFIR">#REF!</definedName>
    <definedName name="PL_Corp_Assoc_Tax">#REF!</definedName>
    <definedName name="PL_Corp_Assoc_Tax_LE02">#REF!</definedName>
    <definedName name="PL_Corp_Assoc_Tax_Q03">#REF!</definedName>
    <definedName name="PL_Corp_Curr_Tax">#REF!</definedName>
    <definedName name="PL_Corp_Curr_Tax_LE02">#REF!</definedName>
    <definedName name="PL_Corp_Curr_Tax_Q03">#REF!</definedName>
    <definedName name="PL_Corp_Def_Tax">#REF!</definedName>
    <definedName name="PL_Corp_Def_Tax_LE02">#REF!</definedName>
    <definedName name="PL_Corp_Def_Tax_Q03">#REF!</definedName>
    <definedName name="PL_COS_Op_Exp">#REF!</definedName>
    <definedName name="PL_COS_Op_Exp_LE02">#REF!</definedName>
    <definedName name="PL_COS_Op_Exp_Q03">#REF!</definedName>
    <definedName name="PL_COS_Oth">#REF!</definedName>
    <definedName name="PL_COS_Oth_LE02">#REF!</definedName>
    <definedName name="PL_COS_Oth_Q03">#REF!</definedName>
    <definedName name="PL_Curr_Ex_Gain_Loss">#REF!</definedName>
    <definedName name="PL_Curr_Ex_Gain_Loss_LE02">#REF!</definedName>
    <definedName name="PL_Curr_Ex_Gain_Loss_Q03">#REF!</definedName>
    <definedName name="PL_Curr_Tax">#REF!</definedName>
    <definedName name="PL_Curr_Tax_LE02">#REF!</definedName>
    <definedName name="PL_Curr_Tax_Q03">#REF!</definedName>
    <definedName name="PL_Def_Tax">#REF!</definedName>
    <definedName name="PL_Def_Tax_LE02">#REF!</definedName>
    <definedName name="PL_Def_Tax_Q03">#REF!</definedName>
    <definedName name="PL_Deferred_Tax">#REF!</definedName>
    <definedName name="PL_Deferred_Tax_LE02">#REF!</definedName>
    <definedName name="PL_Deferred_Tax_Q03">#REF!</definedName>
    <definedName name="PL_Depr">#REF!</definedName>
    <definedName name="PL_Depr_LE02">#REF!</definedName>
    <definedName name="PL_Depr_Op_Exp">#REF!</definedName>
    <definedName name="PL_Depr_Op_Exp_LE02">#REF!</definedName>
    <definedName name="PL_Depr_Op_Exp_Q03">#REF!</definedName>
    <definedName name="PL_Depr_Q03">#REF!</definedName>
    <definedName name="PL_Depr_SDA">#REF!</definedName>
    <definedName name="PL_Depr_SDA_LE02">#REF!</definedName>
    <definedName name="PL_Depr_SDA_Q03">#REF!</definedName>
    <definedName name="PL_DIE_Corp_NG">#REF!</definedName>
    <definedName name="PL_DIE_Corp_NG_LE02">#REF!</definedName>
    <definedName name="PL_DIE_Corp_NG_Q03">#REF!</definedName>
    <definedName name="PL_DIE_Trading">#REF!</definedName>
    <definedName name="PL_DIE_Trading_LE02">#REF!</definedName>
    <definedName name="PL_DIE_Trading_Q03">#REF!</definedName>
    <definedName name="PL_Environ_Cleanup">#REF!</definedName>
    <definedName name="PL_Environ_Cleanup_LE02">#REF!</definedName>
    <definedName name="PL_Environ_Cleanup_Q03">#REF!</definedName>
    <definedName name="PL_GP_Assoc_Costs">#REF!</definedName>
    <definedName name="PL_GP_Assoc_Costs_LE02">#REF!</definedName>
    <definedName name="PL_GP_Assoc_Costs_Q03">#REF!</definedName>
    <definedName name="PL_GP_Costs">#REF!</definedName>
    <definedName name="PL_GP_Costs_LE02">#REF!</definedName>
    <definedName name="PL_GP_Costs_Q03">#REF!</definedName>
    <definedName name="PL_GP_Net_INc_Aft_Tax">#REF!</definedName>
    <definedName name="PL_GP_Net_Inc_Aft_Tax_Excl_Min_Tax">#REF!</definedName>
    <definedName name="PL_GP_Net_Inc_Aft_Tax_Excl_Min_Tax_LE02">#REF!</definedName>
    <definedName name="PL_GP_Net_Inc_Aft_Tax_Excl_Min_Tax_Q03">#REF!</definedName>
    <definedName name="PL_GP_Net_Inc_Aft_Tax_Incl_Min_Tax">#REF!</definedName>
    <definedName name="PL_GP_Net_Inc_Aft_Tax_Incl_Min_Tax_LE02">#REF!</definedName>
    <definedName name="PL_GP_Net_Inc_Aft_Tax_Incl_Min_Tax_Q03">#REF!</definedName>
    <definedName name="PL_GP_Net_INc_Aft_Tax_LE02">#REF!</definedName>
    <definedName name="PL_GP_Net_INc_Aft_Tax_Q03">#REF!</definedName>
    <definedName name="PL_GP_Net_Inc_Min_Tax">#REF!</definedName>
    <definedName name="PL_GP_Net_Inc_Min_Tax_LE02">#REF!</definedName>
    <definedName name="PL_GP_Net_Inc_Min_Tax_Q03">#REF!</definedName>
    <definedName name="PL_GP_Net_Sales_Proc_Assoc">#REF!</definedName>
    <definedName name="PL_GP_Net_Sales_Proc_Assoc_LE02">#REF!</definedName>
    <definedName name="PL_GP_Net_Sales_Proc_Assoc_Q03">#REF!</definedName>
    <definedName name="PL_GP_Op_Profit">#REF!</definedName>
    <definedName name="PL_GP_Op_Profit_LE02">#REF!</definedName>
    <definedName name="PL_GP_Op_Profit_Q03">#REF!</definedName>
    <definedName name="PL_GP_Sales_Proceeds">#REF!</definedName>
    <definedName name="PL_GP_Sales_Proceeds_LE02">#REF!</definedName>
    <definedName name="PL_GP_Sales_Proceeds_Q03">#REF!</definedName>
    <definedName name="PL_GP_Tax">#REF!</definedName>
    <definedName name="PL_GP_Tax_LE02">#REF!</definedName>
    <definedName name="PL_GP_Tax_Q03">#REF!</definedName>
    <definedName name="PL_IG_Interest">#REF!</definedName>
    <definedName name="PL_IG_Interest_LE02">#REF!</definedName>
    <definedName name="PL_IG_Interest_Q03">#REF!</definedName>
    <definedName name="PL_IG_Sales_Proceeds_prod1">#REF!</definedName>
    <definedName name="PL_IG_Sales_Proceeds_prod1_LE02">#REF!</definedName>
    <definedName name="PL_IG_Sales_Proceeds_prod1_Q03">#REF!</definedName>
    <definedName name="PL_IG_Sales_Proceeds_prod2">#REF!</definedName>
    <definedName name="PL_IG_Sales_Proceeds_prod2_LE02">#REF!</definedName>
    <definedName name="PL_IG_Sales_Proceeds_prod2_Q03">#REF!</definedName>
    <definedName name="PL_IG_Sales_Proceeds_prod3">#REF!</definedName>
    <definedName name="PL_IG_Sales_Proceeds_prod3_LE02">#REF!</definedName>
    <definedName name="PL_IG_Sales_Proceeds_prod3_Q03">#REF!</definedName>
    <definedName name="PL_IG_Sales_Proceeds_prod4">#REF!</definedName>
    <definedName name="PL_IG_Sales_Proceeds_prod4_LE02">#REF!</definedName>
    <definedName name="PL_IG_Sales_Proceeds_prod4_Q03">#REF!</definedName>
    <definedName name="PL_IG_Sales_Proceeds_prod5">#REF!</definedName>
    <definedName name="PL_IG_Sales_Proceeds_prod5_LE02">#REF!</definedName>
    <definedName name="PL_IG_Sales_Proceeds_prod5_Q03">#REF!</definedName>
    <definedName name="PL_Impairment">#REF!</definedName>
    <definedName name="PL_Impairment_LE02">#REF!</definedName>
    <definedName name="PL_Impairment_Q03">#REF!</definedName>
    <definedName name="PL_Income_B4_Tax">#REF!</definedName>
    <definedName name="PL_Income_B4_Tax_LE02">#REF!</definedName>
    <definedName name="PL_Income_B4_Tax_Q03">#REF!</definedName>
    <definedName name="PL_Int_Exp_Cap_Credit">#REF!</definedName>
    <definedName name="PL_Int_Exp_Cap_Credit_LE02">#REF!</definedName>
    <definedName name="PL_Int_Exp_Cap_Credit_Q03">#REF!</definedName>
    <definedName name="PL_Interest_and_other">#REF!</definedName>
    <definedName name="PL_Interest_and_other_income">#REF!</definedName>
    <definedName name="PL_Interest_and_other_income_LE02">#REF!</definedName>
    <definedName name="PL_Interest_and_other_income_Q03">#REF!</definedName>
    <definedName name="PL_Interest_and_other_LE02">#REF!</definedName>
    <definedName name="PL_Interest_and_other_Q03">#REF!</definedName>
    <definedName name="PL_Interest_Exp">#REF!</definedName>
    <definedName name="PL_Interest_Exp_LE02">#REF!</definedName>
    <definedName name="PL_Interest_Exp_Q03">#REF!</definedName>
    <definedName name="PL_Interest_income">#REF!</definedName>
    <definedName name="PL_Interest_income_LE02">#REF!</definedName>
    <definedName name="PL_Interest_income_Q03">#REF!</definedName>
    <definedName name="PL_Litigation">#REF!</definedName>
    <definedName name="PL_Litigation_LE02">#REF!</definedName>
    <definedName name="PL_Litigation_Q03">#REF!</definedName>
    <definedName name="PL_Manuf_Costs">#REF!</definedName>
    <definedName name="PL_Manuf_Costs_LE02">#REF!</definedName>
    <definedName name="PL_Manuf_Costs_Q03">#REF!</definedName>
    <definedName name="PL_Manuf_Proc_Fees">#REF!</definedName>
    <definedName name="PL_Manuf_Proc_Fees_LE02">#REF!</definedName>
    <definedName name="PL_Manuf_Proc_Fees_Q03">#REF!</definedName>
    <definedName name="PL_Net_Sales_Proceeds">#REF!</definedName>
    <definedName name="PL_Net_Sales_Proceeds_LE02">#REF!</definedName>
    <definedName name="PL_Net_Sales_Proceeds_Q03">#REF!</definedName>
    <definedName name="PL_NG_Interest_Exp">#REF!</definedName>
    <definedName name="PL_NG_Interest_Exp_LE02">#REF!</definedName>
    <definedName name="PL_NG_Interest_Exp_Q03">#REF!</definedName>
    <definedName name="PL_Op_Costs_Marine">#REF!</definedName>
    <definedName name="PL_Op_Costs_Marine_LE02">#REF!</definedName>
    <definedName name="PL_Op_Costs_Marine_Q03">#REF!</definedName>
    <definedName name="PL_Oth_Rev_Stm1">#REF!</definedName>
    <definedName name="PL_Oth_Rev_Stm1_LE02">#REF!</definedName>
    <definedName name="PL_Oth_Rev_Stm1_Q03">#REF!</definedName>
    <definedName name="PL_Oth_Rev_Stm2">#REF!</definedName>
    <definedName name="PL_Oth_Rev_Stm2_LE02">#REF!</definedName>
    <definedName name="PL_Oth_Rev_Stm2_Q03">#REF!</definedName>
    <definedName name="PL_Oth_Spec">#REF!</definedName>
    <definedName name="PL_Oth_Spec_LE02">#REF!</definedName>
    <definedName name="PL_Oth_Spec_Q03">#REF!</definedName>
    <definedName name="PL_Other">#REF!</definedName>
    <definedName name="PL_Other_income">#REF!</definedName>
    <definedName name="PL_Other_income_LE02">#REF!</definedName>
    <definedName name="PL_Other_income_Q03">#REF!</definedName>
    <definedName name="PL_Other_LE02">#REF!</definedName>
    <definedName name="PL_Other_Q03">#REF!</definedName>
    <definedName name="PL_Other2">#REF!</definedName>
    <definedName name="PL_Other2_LE02">#REF!</definedName>
    <definedName name="PL_Other2_Q03">#REF!</definedName>
    <definedName name="PL_PETROQUISA">#REF!</definedName>
    <definedName name="PL_Prim_Trans">#REF!</definedName>
    <definedName name="PL_Prim_Trans_LE02">#REF!</definedName>
    <definedName name="PL_Prim_Trans_Q03">#REF!</definedName>
    <definedName name="PL_Purchases">#REF!</definedName>
    <definedName name="PL_Purchases_LE02">#REF!</definedName>
    <definedName name="PL_Purchases_Q03">#REF!</definedName>
    <definedName name="PL_Restruct_Redund">#REF!</definedName>
    <definedName name="PL_Restruct_Redund_LE02">#REF!</definedName>
    <definedName name="PL_Restruct_Redund_Q03">#REF!</definedName>
    <definedName name="PL_Royalties">#REF!</definedName>
    <definedName name="PL_Royalties_LE02">#REF!</definedName>
    <definedName name="PL_Royalties_Q03">#REF!</definedName>
    <definedName name="PL_Sell_Dist_Admin_Exp">#REF!</definedName>
    <definedName name="PL_Sell_Dist_Admin_Exp_LE02">#REF!</definedName>
    <definedName name="PL_Sell_Dist_Admin_Exp_Q03">#REF!</definedName>
    <definedName name="PL_Sell_Dist_Exp">#REF!</definedName>
    <definedName name="PL_Sell_Dist_Exp_LE02">#REF!</definedName>
    <definedName name="PL_Sell_Dist_Exp_Q03">#REF!</definedName>
    <definedName name="PL_Share_Assoc_Op_Profit">#REF!</definedName>
    <definedName name="PL_Share_Assoc_Op_Profit_LE02">#REF!</definedName>
    <definedName name="PL_Share_Assoc_Op_Profit_Q03">#REF!</definedName>
    <definedName name="PL_Tax_Curr">#REF!</definedName>
    <definedName name="PL_Tax_Curr_LE02">#REF!</definedName>
    <definedName name="PL_Tax_Curr_Q03">#REF!</definedName>
    <definedName name="PL_Tax_On_Specs">#REF!</definedName>
    <definedName name="PL_Tax_On_Specs_LE02">#REF!</definedName>
    <definedName name="PL_Tax_On_Specs_Q03">#REF!</definedName>
    <definedName name="PL_Tot_3rd_pty_Sales_Proceeds">#REF!</definedName>
    <definedName name="PL_Tot_3rd_pty_Sales_Proceeds_LE02">#REF!</definedName>
    <definedName name="PL_Tot_3rd_pty_Sales_Proceeds_prod1">#REF!</definedName>
    <definedName name="PL_Tot_3rd_pty_Sales_Proceeds_prod1_LE02">#REF!</definedName>
    <definedName name="PL_Tot_3rd_pty_Sales_Proceeds_prod1_Q03">#REF!</definedName>
    <definedName name="PL_Tot_3rd_pty_Sales_Proceeds_prod2">#REF!</definedName>
    <definedName name="PL_Tot_3rd_pty_Sales_Proceeds_prod2_LE02">#REF!</definedName>
    <definedName name="PL_Tot_3rd_pty_Sales_Proceeds_prod2_Q03">#REF!</definedName>
    <definedName name="PL_Tot_3rd_pty_Sales_Proceeds_prod3">#REF!</definedName>
    <definedName name="PL_Tot_3rd_pty_Sales_Proceeds_prod3_LE02">#REF!</definedName>
    <definedName name="PL_Tot_3rd_pty_Sales_Proceeds_prod3_Q03">#REF!</definedName>
    <definedName name="PL_Tot_3rd_pty_Sales_Proceeds_prod4">#REF!</definedName>
    <definedName name="PL_Tot_3rd_pty_Sales_Proceeds_prod4_LE02">#REF!</definedName>
    <definedName name="PL_Tot_3rd_pty_Sales_Proceeds_prod4_Q03">#REF!</definedName>
    <definedName name="PL_Tot_3rd_pty_Sales_Proceeds_prod5">#REF!</definedName>
    <definedName name="PL_Tot_3rd_pty_Sales_Proceeds_prod5_LE02">#REF!</definedName>
    <definedName name="PL_Tot_3rd_pty_Sales_Proceeds_prod5_Q03">#REF!</definedName>
    <definedName name="PL_Tot_3rd_pty_Sales_Proceeds_Q03">#REF!</definedName>
    <definedName name="PL_Tot_Oth_Rev">#REF!</definedName>
    <definedName name="PL_Tot_Oth_Rev_LE02">#REF!</definedName>
    <definedName name="PL_Tot_Oth_Rev_Q03">#REF!</definedName>
    <definedName name="PL_Tot_Spec_Items">#REF!</definedName>
    <definedName name="PL_Tot_Spec_Items_LE02">#REF!</definedName>
    <definedName name="PL_Tot_Spec_Items_Q03">#REF!</definedName>
    <definedName name="PL_Tot_Transfer_Proceeds">#REF!</definedName>
    <definedName name="PL_Tot_Transfer_Proceeds_LE02">#REF!</definedName>
    <definedName name="PL_Tot_Transfer_Proceeds_Q03">#REF!</definedName>
    <definedName name="PL_Withhold_Tax">#REF!</definedName>
    <definedName name="PL_Withhold_Tax_LE02">#REF!</definedName>
    <definedName name="PL_Withhold_Tax_Q03">#REF!</definedName>
    <definedName name="PLA_AFONSO">#REF!</definedName>
    <definedName name="PLA_AMAURY">#REF!</definedName>
    <definedName name="plan2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PlanCost">#REF!</definedName>
    <definedName name="Planilhas">#REF!</definedName>
    <definedName name="PlanSales">#REF!</definedName>
    <definedName name="plassarelas">#REF!</definedName>
    <definedName name="PLATTS">#REF!</definedName>
    <definedName name="PLATTS_1">#REF!</definedName>
    <definedName name="PN">#REF!</definedName>
    <definedName name="POI">#REF!</definedName>
    <definedName name="POIL">#REF!</definedName>
    <definedName name="Polinomica_T2">#REF!</definedName>
    <definedName name="Polinomica_T3">#REF!</definedName>
    <definedName name="POLPO">#REF!</definedName>
    <definedName name="ponte">#REF!</definedName>
    <definedName name="POP_93">#N/A</definedName>
    <definedName name="Portagem_Receitas" hidden="1">#REF!</definedName>
    <definedName name="Portagem_Receitas_Estrutura" hidden="1">#REF!</definedName>
    <definedName name="Portagem_Receitascl1" hidden="1">#REF!</definedName>
    <definedName name="Portagem_Receitascl2" hidden="1">#REF!</definedName>
    <definedName name="Portagem_Receitascl3" hidden="1">#REF!</definedName>
    <definedName name="Portagem_Receitascl4" hidden="1">#REF!</definedName>
    <definedName name="Portagem_Taxascl1" hidden="1">#REF!</definedName>
    <definedName name="Portagem_Taxascl2" hidden="1">#REF!</definedName>
    <definedName name="Portagem_Taxascl3" hidden="1">#REF!</definedName>
    <definedName name="Portagem_Taxascl4" hidden="1">#REF!</definedName>
    <definedName name="POS_FINANC_ACUM">#REF!</definedName>
    <definedName name="POS_FINANC_MÊS">#REF!</definedName>
    <definedName name="PotenciaFirme">#REF!</definedName>
    <definedName name="pp">#N/A</definedName>
    <definedName name="PP_VEN">#REF!</definedName>
    <definedName name="PPCS">#REF!</definedName>
    <definedName name="pppp">#N/A</definedName>
    <definedName name="ppppp">#N/A</definedName>
    <definedName name="pppppp">#N/A</definedName>
    <definedName name="ppppppp">#N/A</definedName>
    <definedName name="pppppppp">#N/A</definedName>
    <definedName name="ppppppppp">#N/A</definedName>
    <definedName name="pppppppppo" hidden="1">#REF!</definedName>
    <definedName name="pppppppppp">#N/A</definedName>
    <definedName name="ppppppppppc" hidden="1">#REF!</definedName>
    <definedName name="pr" hidden="1">{"inputs raw data",#N/A,TRUE,"INPUT"}</definedName>
    <definedName name="pre_oper_cs">#REF!</definedName>
    <definedName name="pre_oper_cs_asahi">#REF!</definedName>
    <definedName name="pre_oper_cs_uhde">#REF!</definedName>
    <definedName name="pre_oper_dce">#REF!</definedName>
    <definedName name="preco_Cl2_07">#REF!</definedName>
    <definedName name="preco_Cl2_08">#REF!</definedName>
    <definedName name="preco_Cl2_09">#REF!</definedName>
    <definedName name="preco_Cl2_10">#REF!</definedName>
    <definedName name="preco_Cl2_11">#REF!</definedName>
    <definedName name="preco_Cl2_12">#REF!</definedName>
    <definedName name="preco_Cl2_13">#REF!</definedName>
    <definedName name="preco_Cl2_14">#REF!</definedName>
    <definedName name="preco_Cl2_15">#REF!</definedName>
    <definedName name="preco_Cl2_16">#REF!</definedName>
    <definedName name="preco_Cl2_17">#REF!</definedName>
    <definedName name="PREÇO_COBALTO">#REF!</definedName>
    <definedName name="preco_DCE_07">#REF!</definedName>
    <definedName name="preco_DCE_08">#REF!</definedName>
    <definedName name="preco_DCE_09">#REF!</definedName>
    <definedName name="preco_DCE_10">#REF!</definedName>
    <definedName name="preco_DCE_11">#REF!</definedName>
    <definedName name="preco_DCE_12">#REF!</definedName>
    <definedName name="preco_DCE_13">#REF!</definedName>
    <definedName name="preco_DCE_14">#REF!</definedName>
    <definedName name="preco_DCE_15">#REF!</definedName>
    <definedName name="preco_DCE_16">#REF!</definedName>
    <definedName name="preco_DCE_17">#REF!</definedName>
    <definedName name="preco_energia_07">#REF!</definedName>
    <definedName name="preco_energia_08">#REF!</definedName>
    <definedName name="preco_energia_09">#REF!</definedName>
    <definedName name="preco_energia_10">#REF!</definedName>
    <definedName name="preco_energia_11">#REF!</definedName>
    <definedName name="preco_energia_12">#REF!</definedName>
    <definedName name="preco_energia_13">#REF!</definedName>
    <definedName name="preco_energia_14">#REF!</definedName>
    <definedName name="preco_energia_15">#REF!</definedName>
    <definedName name="preco_energia_16">#REF!</definedName>
    <definedName name="preco_energia_17">#REF!</definedName>
    <definedName name="preco_eteno_07">#REF!</definedName>
    <definedName name="preco_eteno_08">#REF!</definedName>
    <definedName name="preco_eteno_09">#REF!</definedName>
    <definedName name="preco_eteno_10">#REF!</definedName>
    <definedName name="preco_eteno_11">#REF!</definedName>
    <definedName name="preco_eteno_12">#REF!</definedName>
    <definedName name="preco_eteno_13">#REF!</definedName>
    <definedName name="preco_eteno_14">#REF!</definedName>
    <definedName name="preco_eteno_15">#REF!</definedName>
    <definedName name="preco_eteno_16">#REF!</definedName>
    <definedName name="preco_eteno_17">#REF!</definedName>
    <definedName name="preco_H2_07">#REF!</definedName>
    <definedName name="preco_H2_08">#REF!</definedName>
    <definedName name="preco_H2_09">#REF!</definedName>
    <definedName name="preco_H2_10">#REF!</definedName>
    <definedName name="preco_H2_11">#REF!</definedName>
    <definedName name="preco_H2_12">#REF!</definedName>
    <definedName name="preco_H2_13">#REF!</definedName>
    <definedName name="preco_H2_14">#REF!</definedName>
    <definedName name="preco_H2_15">#REF!</definedName>
    <definedName name="preco_H2_16">#REF!</definedName>
    <definedName name="preco_H2_17">#REF!</definedName>
    <definedName name="preco_HCl_07">#REF!</definedName>
    <definedName name="preco_HCl_08">#REF!</definedName>
    <definedName name="preco_HCl_09">#REF!</definedName>
    <definedName name="preco_HCl_10">#REF!</definedName>
    <definedName name="preco_HCl_11">#REF!</definedName>
    <definedName name="preco_HCl_12">#REF!</definedName>
    <definedName name="preco_HCl_13">#REF!</definedName>
    <definedName name="preco_HCl_14">#REF!</definedName>
    <definedName name="preco_HCl_15">#REF!</definedName>
    <definedName name="preco_HCl_16">#REF!</definedName>
    <definedName name="preco_HCl_17">#REF!</definedName>
    <definedName name="preco_hipo_07">#REF!</definedName>
    <definedName name="preco_hipo_08">#REF!</definedName>
    <definedName name="preco_hipo_09">#REF!</definedName>
    <definedName name="preco_hipo_10">#REF!</definedName>
    <definedName name="preco_hipo_11">#REF!</definedName>
    <definedName name="preco_hipo_12">#REF!</definedName>
    <definedName name="preco_hipo_13">#REF!</definedName>
    <definedName name="preco_hipo_14">#REF!</definedName>
    <definedName name="preco_hipo_15">#REF!</definedName>
    <definedName name="preco_hipo_16">#REF!</definedName>
    <definedName name="preco_hipo_17">#REF!</definedName>
    <definedName name="preco_medio_elet">#REF!</definedName>
    <definedName name="PREÇO_NÍQUEL">#REF!</definedName>
    <definedName name="preco_soda_07">#REF!</definedName>
    <definedName name="preco_soda_08">#REF!</definedName>
    <definedName name="preco_soda_09">#REF!</definedName>
    <definedName name="preco_soda_10">#REF!</definedName>
    <definedName name="preco_soda_11">#REF!</definedName>
    <definedName name="preco_soda_12">#REF!</definedName>
    <definedName name="preco_soda_13">#REF!</definedName>
    <definedName name="preco_soda_14">#REF!</definedName>
    <definedName name="preco_soda_15">#REF!</definedName>
    <definedName name="preco_soda_16">#REF!</definedName>
    <definedName name="preco_soda_17">#REF!</definedName>
    <definedName name="PREÇOS_PROJETADOS_PARA_COMPRA">#REF!</definedName>
    <definedName name="PREÇOS_PROJETADOS_PARA_VENDA_ME">#REF!</definedName>
    <definedName name="PREÇOS_PROJETADOS_PARA_VENDA_MI">#REF!</definedName>
    <definedName name="previsto">#REF!</definedName>
    <definedName name="principal">0.2225</definedName>
    <definedName name="PRINT_AREA_MI">#REF!</definedName>
    <definedName name="PRINT_TITLES_MI">#REF!</definedName>
    <definedName name="prod_dce">#REF!</definedName>
    <definedName name="prod_disp_H2">#REF!</definedName>
    <definedName name="prod_disp_HCl">#REF!</definedName>
    <definedName name="prod_disp_hipo">#REF!</definedName>
    <definedName name="prod_disp_soda">#REF!</definedName>
    <definedName name="prod_existente_cloro">#REF!</definedName>
    <definedName name="prod_existente_soda">#REF!</definedName>
    <definedName name="prod_nova_cloro">#REF!</definedName>
    <definedName name="prod_nova_soda">#REF!</definedName>
    <definedName name="prod_total_DCE">#REF!</definedName>
    <definedName name="product">#REF!</definedName>
    <definedName name="Produto">#REF!</definedName>
    <definedName name="produtos">#REF!</definedName>
    <definedName name="ProImportExport.ImportFile">#REF!</definedName>
    <definedName name="ProImportExport.SaveNewFile">#REF!</definedName>
    <definedName name="proj_ativo_2anos">#REF!</definedName>
    <definedName name="proj_dre_2anos">#REF!</definedName>
    <definedName name="proj_fcd_2anos">#REF!</definedName>
    <definedName name="proj_passivo_2anos">#REF!</definedName>
    <definedName name="Projetar_Ate">#REF!</definedName>
    <definedName name="PROPPOLI">#REF!</definedName>
    <definedName name="PX">#REF!</definedName>
    <definedName name="q">#N/A</definedName>
    <definedName name="qaa" hidden="1">{#N/A,#N/A,FALSE,"Plan1";#N/A,#N/A,FALSE,"Plan2"}</definedName>
    <definedName name="QD_Balanços" hidden="1">#REF!</definedName>
    <definedName name="QD_DemonstraçãoFluxosCaixa" hidden="1">#REF!</definedName>
    <definedName name="QD_DemonstraçãoResultados" hidden="1">#REF!</definedName>
    <definedName name="QD_FundosPróprios" hidden="1">#REF!</definedName>
    <definedName name="QD_MOAF" hidden="1">#REF!</definedName>
    <definedName name="qq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q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q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q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qqq" hidden="1">#REF!</definedName>
    <definedName name="qqww">#N/A</definedName>
    <definedName name="quador">recuperação #REF!</definedName>
    <definedName name="quadrobtt">recuperação #REF!</definedName>
    <definedName name="QuadroDividaModelo" hidden="1">#REF!</definedName>
    <definedName name="QuadroDividaUtilizador" hidden="1">#REF!</definedName>
    <definedName name="qwerqwer" hidden="1">{#N/A,#N/A,FALSE,"Plan1";#N/A,#N/A,FALSE,"Plan2"}</definedName>
    <definedName name="qwerwerqwer" hidden="1">{#N/A,#N/A,FALSE,"Plan1";#N/A,#N/A,FALSE,"Plan2"}</definedName>
    <definedName name="QWQW" hidden="1">#REF!</definedName>
    <definedName name="qwqwe" hidden="1">#REF!</definedName>
    <definedName name="qwqwqwqwq">#N/A</definedName>
    <definedName name="qwqwqwqwqw" hidden="1">#REF!</definedName>
    <definedName name="qwqwwqw" hidden="1">#REF!</definedName>
    <definedName name="QWVFERYB" hidden="1">#REF!</definedName>
    <definedName name="range_aporte_copiar">#REF!</definedName>
    <definedName name="ratios">#REF!</definedName>
    <definedName name="RAWEF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REAJUSTEP5">#REF!</definedName>
    <definedName name="real">#REF!</definedName>
    <definedName name="real_dolar">#REF!</definedName>
    <definedName name="RealAtual">#REF!</definedName>
    <definedName name="Rec.Sist.2000">#REF!</definedName>
    <definedName name="Rec.Sist.98">#REF!</definedName>
    <definedName name="Rec.Sist.99">#REF!</definedName>
    <definedName name="Rec.Sist.Sáb.98">#REF!</definedName>
    <definedName name="Rec.Sist.Sáb99">#REF!</definedName>
    <definedName name="rec_oper_01">#REF!</definedName>
    <definedName name="rec_oper_02">#REF!</definedName>
    <definedName name="rec_oper_03">#REF!</definedName>
    <definedName name="rec_oper_04">#REF!</definedName>
    <definedName name="rec_oper_05">#REF!</definedName>
    <definedName name="rec_oper_06">#REF!</definedName>
    <definedName name="rec_oper_07">#REF!</definedName>
    <definedName name="rec_oper_08">#REF!</definedName>
    <definedName name="rec_oper_09">#REF!</definedName>
    <definedName name="rec_oper_10">#REF!</definedName>
    <definedName name="receita">#REF!</definedName>
    <definedName name="RECUPERACAOP5">#REF!</definedName>
    <definedName name="Ref_12">#REF!</definedName>
    <definedName name="Ref_13">#REF!</definedName>
    <definedName name="Ref_14">#REF!</definedName>
    <definedName name="Ref_15">#REF!</definedName>
    <definedName name="Ref_16">#REF!</definedName>
    <definedName name="Ref_17">#REF!</definedName>
    <definedName name="Ref_18">#REF!</definedName>
    <definedName name="Ref_19">#REF!</definedName>
    <definedName name="Ref_20">#REF!</definedName>
    <definedName name="Ref_21">#REF!</definedName>
    <definedName name="Ref_22">#REF!</definedName>
    <definedName name="Ref_23">#REF!</definedName>
    <definedName name="Ref_24">#REF!</definedName>
    <definedName name="Ref_25">#REF!</definedName>
    <definedName name="Ref_26">#REF!</definedName>
    <definedName name="Ref_27">#REF!</definedName>
    <definedName name="Ref_30">#REF!</definedName>
    <definedName name="Ref_31">#REF!</definedName>
    <definedName name="Ref_32">#REF!</definedName>
    <definedName name="Ref_33">#REF!</definedName>
    <definedName name="Ref_34">#REF!</definedName>
    <definedName name="Ref_35">#REF!</definedName>
    <definedName name="Ref_36">#REF!</definedName>
    <definedName name="Ref_6">#REF!,#REF!</definedName>
    <definedName name="Ref_8">#REF!</definedName>
    <definedName name="Ref_9">#REF!</definedName>
    <definedName name="references">#REF!</definedName>
    <definedName name="references2">#REF!,#REF!,#REF!,#REF!,#REF!,#REF!,#REF!,#REF!,#REF!,#REF!,#REF!,#REF!,#REF!,#REF!,#REF!,#REF!,#REF!,#REF!,#REF!,#REF!,#REF!,#REF!,#REF!,#REF!,#REF!,#REF!,#REF!</definedName>
    <definedName name="referenciaf">#REF!</definedName>
    <definedName name="referenciafinal">#REF!</definedName>
    <definedName name="referencias">#REF!</definedName>
    <definedName name="referências">#REF!</definedName>
    <definedName name="REGID">#REF!</definedName>
    <definedName name="RelatórioRecorde">#REF!</definedName>
    <definedName name="RENDIMENTO">#REF!</definedName>
    <definedName name="RES">#REF!</definedName>
    <definedName name="RES_1">#REF!</definedName>
    <definedName name="RES_2">#REF!</definedName>
    <definedName name="res_analit_LS">#REF!</definedName>
    <definedName name="rescanteiro">#REF!</definedName>
    <definedName name="resliquido">#REF!</definedName>
    <definedName name="RESUL_CMI">#REF!</definedName>
    <definedName name="RESUL_CMI_UFIR">#REF!</definedName>
    <definedName name="RESUL_CMI_US">#REF!</definedName>
    <definedName name="RESUL_LS">#REF!</definedName>
    <definedName name="result_analit">#REF!</definedName>
    <definedName name="result_analit_LS1">#REF!</definedName>
    <definedName name="result_analit_LS2">#REF!</definedName>
    <definedName name="result_analit1">#REF!</definedName>
    <definedName name="result_analit2">#REF!</definedName>
    <definedName name="RESULTADO">#REF!</definedName>
    <definedName name="RESULTADO_SINTÉTICO">#REF!</definedName>
    <definedName name="resultado2">#REF!</definedName>
    <definedName name="resumotaxas">#REF!</definedName>
    <definedName name="resumotaxas_mensal">#REF!</definedName>
    <definedName name="rewewqwr" hidden="1">#REF!</definedName>
    <definedName name="rewrwr" hidden="1">#REF!</definedName>
    <definedName name="rgfvdz" hidden="1">#REF!</definedName>
    <definedName name="ribeiro" hidden="1">{"TotalGeralDespesasPorArea",#N/A,FALSE,"VinculosAccessEfetivo"}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>2</definedName>
    <definedName name="RiskExcelReportsGoInNewWorkbook">TRUE</definedName>
    <definedName name="RiskExcelReportsToGenerate">0</definedName>
    <definedName name="RiskFixedSeed">1</definedName>
    <definedName name="RiskGenerateExcelReportsAtEndOfSimulation">FALSE</definedName>
    <definedName name="RiskHasSettings">TRUE</definedName>
    <definedName name="RiskMinimizeOnStart">FALSE</definedName>
    <definedName name="RiskMonitorConvergence">FALSE</definedName>
    <definedName name="RiskNumIterations">100</definedName>
    <definedName name="RiskNumSimulations">1</definedName>
    <definedName name="RiskPauseOnError">FALSE</definedName>
    <definedName name="RiskRealTimeResults">FALSE</definedName>
    <definedName name="RiskReportGraphFormat">0</definedName>
    <definedName name="RiskResultsUpdateFreq">100</definedName>
    <definedName name="RiskRunAfterRecalcMacro">FALSE</definedName>
    <definedName name="RiskRunAfterSimMacro">FALSE</definedName>
    <definedName name="RiskRunBeforeRecalcMacro">FALSE</definedName>
    <definedName name="RiskRunBeforeSimMacro">FALSE</definedName>
    <definedName name="RiskSamplingType">3</definedName>
    <definedName name="RiskShowRiskWindowAtEndOfSimulation">TRUE</definedName>
    <definedName name="RiskStandardRecalc">2</definedName>
    <definedName name="RiskStatFunctionsUpdateFreq">1</definedName>
    <definedName name="RiskTemplateSheetName">"myTemplate"</definedName>
    <definedName name="RiskUpdateDisplay">FALSE</definedName>
    <definedName name="RiskUpdateStatFunctions">TRUE</definedName>
    <definedName name="RiskUseDifferentSeedForEachSim">FALSE</definedName>
    <definedName name="RiskUseFixedSeed">FALSE</definedName>
    <definedName name="RiskUseMultipleCPUs">FALSE</definedName>
    <definedName name="Ro">#REF!</definedName>
    <definedName name="Rob">#REF!</definedName>
    <definedName name="ROTEIRO">#REF!</definedName>
    <definedName name="RowLevel" hidden="1">1</definedName>
    <definedName name="rrrr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rrrrr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rrrrrrrrrrrrrr" hidden="1">#REF!</definedName>
    <definedName name="rtwret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rtyutryu" hidden="1">{"tabela",#N/A,FALSE,"Tabela";"decoração",#N/A,FALSE,"Decor.";"Informações",#N/A,FALSE,"Inform."}</definedName>
    <definedName name="s" hidden="1">{#N/A,#N/A,FALSE,"Plan1";#N/A,#N/A,FALSE,"Plan2"}</definedName>
    <definedName name="S_AcctDes">#REF!</definedName>
    <definedName name="S_Adjust">#REF!</definedName>
    <definedName name="S_Adjust_Data">#REF!</definedName>
    <definedName name="S_Adjust_GT">#REF!</definedName>
    <definedName name="S_AJE_Tot">#REF!</definedName>
    <definedName name="S_AJE_Tot_Data">#REF!</definedName>
    <definedName name="S_AJE_Tot_GT">#REF!</definedName>
    <definedName name="S_CompNum">#REF!</definedName>
    <definedName name="S_CY_Beg">#REF!</definedName>
    <definedName name="S_CY_Beg_Data">#REF!</definedName>
    <definedName name="S_CY_Beg_GT">#REF!</definedName>
    <definedName name="S_CY_End">#REF!</definedName>
    <definedName name="S_CY_End_Data">#REF!</definedName>
    <definedName name="S_CY_End_GT">#REF!</definedName>
    <definedName name="S_Diff_Amt">#REF!</definedName>
    <definedName name="S_Diff_Pct">#REF!</definedName>
    <definedName name="S_GrpNum">#REF!</definedName>
    <definedName name="S_Headings">#REF!</definedName>
    <definedName name="S_KeyValue">#REF!</definedName>
    <definedName name="S_MAME_L">#N/A</definedName>
    <definedName name="S_PY_End">#REF!</definedName>
    <definedName name="S_PY_End_Data">#REF!</definedName>
    <definedName name="S_PY_End_GT">#REF!</definedName>
    <definedName name="S_RJE_Tot">#REF!</definedName>
    <definedName name="S_RJE_Tot_Data">#REF!</definedName>
    <definedName name="S_RJE_Tot_GT">#REF!</definedName>
    <definedName name="S_RowNum">#REF!</definedName>
    <definedName name="sa">{0;0;0;0;9;#N/A;0.75;0.75;1;1;1;FALSE;FALSE;FALSE;FALSE;FALSE;#N/A;1;100;#N/A;#N/A;"&amp;A";"Page &amp;P"}</definedName>
    <definedName name="sad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sadfafasdf">#REF!</definedName>
    <definedName name="sadfsdfsdfsaf" hidden="1">{"wpocash",#N/A,FALSE,"WPOALLT";"wpoinc",#N/A,FALSE,"WPOALLT";"wpobroad",#N/A,FALSE,"WPOALLT";"wpocable",#N/A,FALSE,"WPOALLT";"wpoexcl",#N/A,FALSE,"WPOALLT";"wponwsweek",#N/A,FALSE,"WPOALLT";"wpopost",#N/A,FALSE,"WPOALLT"}</definedName>
    <definedName name="saldo_final_capital_social_concessao">#REF!</definedName>
    <definedName name="SALDO1">#REF!</definedName>
    <definedName name="SALDO2">#REF!</definedName>
    <definedName name="Sales">#REF!</definedName>
    <definedName name="santos" hidden="1">{"TotalGeralDespesasPorArea",#N/A,FALSE,"VinculosAccessEfetivo"}</definedName>
    <definedName name="SAPBEXdnldView" hidden="1">"4BSKQ6152OFNU6UZRGRSINYN4"</definedName>
    <definedName name="SAPBEXrevision" hidden="1">1</definedName>
    <definedName name="SAPBEXsysID" hidden="1">"BP0"</definedName>
    <definedName name="SAPBEXwbID" hidden="1">"46N210UZD7ER8VUKGA6KWCWVB"</definedName>
    <definedName name="sasas">#REF!</definedName>
    <definedName name="SaveNewFile">#N/A</definedName>
    <definedName name="sbb" hidden="1">{#N/A,#N/A,FALSE,"Plan1";#N/A,#N/A,FALSE,"Plan2"}</definedName>
    <definedName name="scd">#N/A</definedName>
    <definedName name="SD" hidden="1">{#N/A,#N/A,FALSE,"Plan1";#N/A,#N/A,FALSE,"Plan2"}</definedName>
    <definedName name="sdafsdafsaf" hidden="1">{"wpocash",#N/A,FALSE,"WPOALLT";"wpoinc",#N/A,FALSE,"WPOALLT";"wpobroad",#N/A,FALSE,"WPOALLT";"wpocable",#N/A,FALSE,"WPOALLT";"wpoexcl",#N/A,FALSE,"WPOALLT";"wponwsweek",#N/A,FALSE,"WPOALLT";"wpopost",#N/A,FALSE,"WPOALLT"}</definedName>
    <definedName name="sdbruto">#REF!</definedName>
    <definedName name="sdf" hidden="1">#REF!</definedName>
    <definedName name="sdfinal">#REF!</definedName>
    <definedName name="sdfsdfsdfsafsdf" hidden="1">{"FCB_ALL",#N/A,FALSE,"FCB"}</definedName>
    <definedName name="sdinicial">#REF!</definedName>
    <definedName name="SDS">recuperação #REF!</definedName>
    <definedName name="sdsd">#N/A</definedName>
    <definedName name="sdsdaf">#REF!</definedName>
    <definedName name="secao">#REF!</definedName>
    <definedName name="SECUR">#REF!</definedName>
    <definedName name="Segmentos">#REF!</definedName>
    <definedName name="selected">#REF!,#REF!,#REF!,#REF!,#REF!,#REF!,#REF!,#REF!,#REF!,#REF!,#REF!,#REF!,#REF!,#REF!,#REF!,#REF!,#REF!,#REF!,#REF!,#REF!,#REF!,#REF!,#REF!,#REF!,#REF!,#REF!,#REF!</definedName>
    <definedName name="semestrais_longa">#REF!</definedName>
    <definedName name="SEMESTRAL">#REF!</definedName>
    <definedName name="SENAI">#REF!</definedName>
    <definedName name="sencount" hidden="1">3</definedName>
    <definedName name="serv_imp_cs_asahi">#REF!</definedName>
    <definedName name="serv_imp_cs_uhde">#REF!</definedName>
    <definedName name="serv_imp_dce">#REF!</definedName>
    <definedName name="serv_nac_cs_asahi">#REF!</definedName>
    <definedName name="serv_nac_cs_uhde">#REF!</definedName>
    <definedName name="serv_nac_dce">#REF!</definedName>
    <definedName name="SERVIÇOS">recuperação #REF!</definedName>
    <definedName name="SET">#REF!</definedName>
    <definedName name="sfh_1617">#REF!</definedName>
    <definedName name="sgedhs" hidden="1">#REF!</definedName>
    <definedName name="shit" hidden="1">{#N/A,"Base",FALSE,"Dividend";#N/A,"Conservative",FALSE,"Dividend";#N/A,"Downside",FALSE,"Dividend"}</definedName>
    <definedName name="SIGLA_UF">#N/A</definedName>
    <definedName name="Simul_controle_tir">#REF!</definedName>
    <definedName name="simul_controle_tir_tarifa">#REF!</definedName>
    <definedName name="Simul_periodo">#REF!</definedName>
    <definedName name="Simul_tarifa">#REF!</definedName>
    <definedName name="Simul_ult_periodo">#REF!</definedName>
    <definedName name="simulação">#REF!</definedName>
    <definedName name="sin">#REF!</definedName>
    <definedName name="Sispec">#REF!</definedName>
    <definedName name="SLD.000.C.0.00.0000.00.00.11201010035">200</definedName>
    <definedName name="SLD.000.C.0.00.0000.00.00.11306010019">90.63</definedName>
    <definedName name="SLD.000.C.0.00.0000.00.00.11306010031">13002</definedName>
    <definedName name="SLD.000.C.0.00.0000.00.00.11306010034">679.5</definedName>
    <definedName name="SLD.000.C.0.00.0000.00.00.11306010036">22315.38999999</definedName>
    <definedName name="SLD.000.C.0.00.0000.00.00.117">533634.32999992</definedName>
    <definedName name="SLD.000.C.0.00.0000.00.00.121">31439885.269989</definedName>
    <definedName name="SLD.000.C.0.00.0000.00.00.12301">997253.47000027</definedName>
    <definedName name="SLD.000.C.0.00.0000.00.00.131">0</definedName>
    <definedName name="SLD.000.C.0.00.0000.00.00.211">73815519.2800293</definedName>
    <definedName name="SLD.000.C.0.00.0000.00.00.2110202">10881502.85</definedName>
    <definedName name="SLD.000.C.0.00.0000.00.00.2110203">55226637.2899999</definedName>
    <definedName name="SLD.000.C.0.00.0000.00.00.2110302">28386509.52</definedName>
    <definedName name="SLD.000.C.0.00.0000.00.00.212">88033.35000002</definedName>
    <definedName name="SLD.000.C.0.00.0000.00.00.216">634076.36999989</definedName>
    <definedName name="SLD.000.C.0.00.0000.00.00.217">17315355.6300048</definedName>
    <definedName name="SLD.000.C.0.00.0000.00.00.21704010001">16653.00999999</definedName>
    <definedName name="SLD.000.C.0.00.0000.00.00.21704010003">0</definedName>
    <definedName name="SLD.000.C.0.00.0000.00.00.219">3513721.00999832</definedName>
    <definedName name="SLD.000.C.0.00.0000.00.00.221">290102726.669921</definedName>
    <definedName name="SLD.000.C.0.00.0000.00.00.2210202">19016801.05</definedName>
    <definedName name="SLD.000.C.0.00.0000.00.00.2210203">149251446.629999</definedName>
    <definedName name="SLD.000.C.0.00.0000.00.00.2210302">105877571.47</definedName>
    <definedName name="SLD.000.C.0.00.0000.00.00.222">21139278.8200073</definedName>
    <definedName name="SLD.000.C.0.00.0000.00.00.22201010001">6164913.85</definedName>
    <definedName name="SLD.000.C.0.00.0000.00.00.241">129974445.70996</definedName>
    <definedName name="SLD.000.C.0.00.0000.00.00.24101">129974445.70996</definedName>
    <definedName name="SLD.000.C.0.00.0000.00.00.244">2180449.56999969</definedName>
    <definedName name="SLD.000.C.0.00.0000.00.00.24501">18114451.8699951</definedName>
    <definedName name="SLD.000.C.0.00.0000.00.00.31">290217002.200195</definedName>
    <definedName name="SLD.000.C.0.00.0000.00.00.311">179585641.580078</definedName>
    <definedName name="SLD.000.C.0.00.0000.00.00.312">4954140.23999786</definedName>
    <definedName name="SLD.000.C.0.00.0000.00.00.32">-21064440.0299987</definedName>
    <definedName name="SLD.000.C.0.00.0000.00.00.34">363001.90999985</definedName>
    <definedName name="SLD.000.C.0.00.0000.00.00.41">-155587260.75</definedName>
    <definedName name="SLD.000.C.0.00.0000.00.00.42">-25368197.2900085</definedName>
    <definedName name="SLD.000.C.0.00.0000.00.00.44">-5557702.52999878</definedName>
    <definedName name="SLD.000.C.0.00.0000.00.00.4410101">-12315505.6900024</definedName>
    <definedName name="SLD.000.C.0.00.0000.00.00.44101010019">-2444251.44</definedName>
    <definedName name="SLD.000.C.0.00.0000.00.00.4410102">-21328703.7200012</definedName>
    <definedName name="SLD.000.C.0.00.0000.00.00.44101020008">-44908351.0199999</definedName>
    <definedName name="SLD.000.C.0.00.0000.00.00.45">-133099.42000008</definedName>
    <definedName name="SLD.000.C.0.00.0000.00.00.47101010001">-4710636.20999908</definedName>
    <definedName name="SLD.000.C.0.00.0000.00.00.47101010002">-1201172.17000008</definedName>
    <definedName name="SLD.000.C.0.00.0000.00.00.D1010">17989327</definedName>
    <definedName name="SLD.000.C.0.00.0000.00.00.D1011">9804813.5</definedName>
    <definedName name="SLD.000.C.0.00.0000.00.00.D1012">1992874.98999977</definedName>
    <definedName name="SLD.000.C.0.00.0000.00.00.D1013">7966124.47000122</definedName>
    <definedName name="SLD.000.C.0.00.0000.00.00.D1014">98873.1400001</definedName>
    <definedName name="SLD.000.C.0.00.0000.00.00.D1015">498771725.940429</definedName>
    <definedName name="SLD.000.C.0.00.0000.00.00.D1016">3861816.84998322</definedName>
    <definedName name="SLD.000.C.0.00.0000.00.00.D1017">6518375.77999878</definedName>
    <definedName name="SLD.000.C.0.00.0000.00.00.D1018">30428702.3901367</definedName>
    <definedName name="SLD.000.C.0.00.0000.00.00.D1025">-45744891.0900268</definedName>
    <definedName name="SLD.000.C.0.00.0000.00.00.D1026">-13650979.5200805</definedName>
    <definedName name="SLD.000.C.0.00.0000.00.00.D1030">-18147550.3200073</definedName>
    <definedName name="SLD.000.C.0.00.0000.00.00.D1074">3439383.08001709</definedName>
    <definedName name="SLD.000.C.0.00.0000.00.00.D1075">-7966124.47000122</definedName>
    <definedName name="SLD.000.C.0.00.0000.00.00.D1076">20221665.6099853</definedName>
    <definedName name="SLD.000.C.0.00.0000.00.00.D1093">1009504.21000004</definedName>
    <definedName name="SLD.000.C.0.00.0000.00.00.D1094">2896500.96999741</definedName>
    <definedName name="SLD.000.C.0.00.0000.00.00.D1155">25936.66999999</definedName>
    <definedName name="SLD.000.C.0.00.0000.00.00.D997">5050971.46000671</definedName>
    <definedName name="SLD.000.C.0.00.0000.00.00.DCRECEBER">1089681.6099987</definedName>
    <definedName name="SLD.000.C.0.00.0000.00.01.11306010036">22</definedName>
    <definedName name="SLD.000.C.0.00.0000.00.01.117">1001</definedName>
    <definedName name="SLD.000.C.0.00.0000.00.01.121">30082</definedName>
    <definedName name="SLD.000.C.0.00.0000.00.01.12301">997</definedName>
    <definedName name="SLD.000.C.0.00.0000.00.01.211">73607</definedName>
    <definedName name="SLD.000.C.0.00.0000.00.01.212">220</definedName>
    <definedName name="SLD.000.C.0.00.0000.00.01.216">555</definedName>
    <definedName name="SLD.000.C.0.00.0000.00.01.217">22702</definedName>
    <definedName name="SLD.000.C.0.00.0000.00.01.219">3514</definedName>
    <definedName name="SLD.000.C.0.00.0000.00.01.221">307226</definedName>
    <definedName name="SLD.000.C.0.00.0000.00.01.222">12514</definedName>
    <definedName name="SLD.000.C.0.00.0000.00.01.241">129974</definedName>
    <definedName name="SLD.000.C.0.00.0000.00.01.244">2180</definedName>
    <definedName name="SLD.000.C.0.00.0000.00.01.24501">18114</definedName>
    <definedName name="SLD.000.C.0.00.0000.00.01.D1010">14735</definedName>
    <definedName name="SLD.000.C.0.00.0000.00.01.D1011">36890</definedName>
    <definedName name="SLD.000.C.0.00.0000.00.01.D1012">1296</definedName>
    <definedName name="SLD.000.C.0.00.0000.00.01.D1013">8253</definedName>
    <definedName name="SLD.000.C.0.00.0000.00.01.D1014">99</definedName>
    <definedName name="SLD.000.C.0.00.0000.00.01.D1015">487300</definedName>
    <definedName name="SLD.000.C.0.00.0000.00.01.D1016">6062</definedName>
    <definedName name="SLD.000.C.0.00.0000.00.01.D1017">5130</definedName>
    <definedName name="SLD.000.C.0.00.0000.00.01.D1018">30429</definedName>
    <definedName name="SLD.000.C.0.00.0000.00.01.DCRECEBER">610</definedName>
    <definedName name="SLD.000.C.0.00.1999.00.00.117">386309.42000008</definedName>
    <definedName name="SLD.000.C.0.00.1999.00.00.121">32120074.2799987</definedName>
    <definedName name="SLD.000.C.0.00.1999.00.00.131">90000</definedName>
    <definedName name="SLD.000.C.0.00.1999.00.00.211">71813107.4799804</definedName>
    <definedName name="SLD.000.C.0.00.1999.00.00.212">988466.92000008</definedName>
    <definedName name="SLD.000.C.0.00.1999.00.00.217">30737899.1099853</definedName>
    <definedName name="SLD.000.C.0.00.1999.00.00.221">321088959</definedName>
    <definedName name="SLD.000.C.0.00.1999.00.00.222">12513945.7100067</definedName>
    <definedName name="SLD.000.C.0.00.1999.00.00.241">129974445.70996</definedName>
    <definedName name="SLD.000.C.0.00.1999.00.00.244">2180449.56999969</definedName>
    <definedName name="SLD.000.C.0.00.1999.00.00.31">244637695.850097</definedName>
    <definedName name="SLD.000.C.0.00.1999.00.00.32">-7509368.30000305</definedName>
    <definedName name="SLD.000.C.0.00.1999.00.00.34">14624027.0099945</definedName>
    <definedName name="SLD.000.C.0.00.1999.00.00.41">-137984469.360107</definedName>
    <definedName name="SLD.000.C.0.00.1999.00.00.42">-18822323.7999877</definedName>
    <definedName name="SLD.000.C.0.00.1999.00.00.45">1209821.75</definedName>
    <definedName name="SLD.000.C.0.00.1999.00.00.47101010001">6781028.15000153</definedName>
    <definedName name="SLD.000.C.0.00.1999.00.00.47101010002">1847856.37999916</definedName>
    <definedName name="SLD.000.C.0.00.1999.00.00.D1010">16016305.1600036</definedName>
    <definedName name="SLD.000.C.0.00.1999.00.00.D1011">25362635.7800293</definedName>
    <definedName name="SLD.000.C.0.00.1999.00.00.D1012">4699155.20999908</definedName>
    <definedName name="SLD.000.C.0.00.1999.00.00.D1013">8628884.52999878</definedName>
    <definedName name="SLD.000.C.0.00.1999.00.00.D1015">491398211.890625</definedName>
    <definedName name="SLD.000.C.0.00.1999.00.00.D1016">10463049.2499847</definedName>
    <definedName name="SLD.000.C.0.00.1999.00.00.D1017">2173749.31999969</definedName>
    <definedName name="SLD.000.C.0.00.1999.00.00.D1018">18114451.8701171</definedName>
    <definedName name="SLD.000.C.0.00.1999.00.00.D1025">-49193159.4400024</definedName>
    <definedName name="SLD.000.C.0.00.1999.00.00.D1026">-3587777.86999512</definedName>
    <definedName name="SLD.000.C.0.00.1999.00.00.D1030">-71352966.6400146</definedName>
    <definedName name="SLD.000.C.0.00.1999.00.00.D1074">-19349636.2700195</definedName>
    <definedName name="SLD.000.C.0.00.1999.00.00.D1075">-8628884.52999878</definedName>
    <definedName name="SLD.000.C.0.00.1999.00.00.D1076">77181160.7299804</definedName>
    <definedName name="SLD.000.C.0.00.1999.00.00.D1093">1255347.8599987</definedName>
    <definedName name="SLD.000.C.0.00.1999.00.00.D1094">1125951.77000046</definedName>
    <definedName name="SLD.000.C.0.00.1999.00.00.D997">52401126.4100341</definedName>
    <definedName name="SLD.000.C.0.00.1999.00.00.DCRECEBER">291453.08000183</definedName>
    <definedName name="SLD.000.C.0.00.2000.00.00.117">533634.32999992</definedName>
    <definedName name="SLD.000.C.0.00.2000.00.00.121">31439885.269989</definedName>
    <definedName name="SLD.000.C.0.00.2000.00.00.12301">1147792.02000046</definedName>
    <definedName name="SLD.000.C.0.00.2000.00.00.131">0</definedName>
    <definedName name="SLD.000.C.0.00.2000.00.00.211">73815519.2800293</definedName>
    <definedName name="SLD.000.C.0.00.2000.00.00.212">88033.35000002</definedName>
    <definedName name="SLD.000.C.0.00.2000.00.00.217">17315355.6300048</definedName>
    <definedName name="SLD.000.C.0.00.2000.00.00.221">290102726.669921</definedName>
    <definedName name="SLD.000.C.0.00.2000.00.00.222">21139278.8200073</definedName>
    <definedName name="SLD.000.C.0.00.2000.00.00.241">129974445.70996</definedName>
    <definedName name="SLD.000.C.0.00.2000.00.00.244">2180449.56999969</definedName>
    <definedName name="SLD.000.C.0.00.2000.00.00.31">290217002.200195</definedName>
    <definedName name="SLD.000.C.0.00.2000.00.00.311">67578450.3000488</definedName>
    <definedName name="SLD.000.C.0.00.2000.00.00.312">1710563.19000053</definedName>
    <definedName name="SLD.000.C.0.00.2000.00.00.32">-21064440.0299987</definedName>
    <definedName name="SLD.000.C.0.00.2000.00.00.34">7705475.12000275</definedName>
    <definedName name="SLD.000.C.0.00.2000.00.00.41">-155587260.75</definedName>
    <definedName name="SLD.000.C.0.00.2000.00.00.42">-25368197.2900085</definedName>
    <definedName name="SLD.000.C.0.00.2000.00.00.4410101">-12689636.2599945</definedName>
    <definedName name="SLD.000.C.0.00.2000.00.00.4410102">5623644.69000244</definedName>
    <definedName name="SLD.000.C.0.00.2000.00.00.45">-133099.42000008</definedName>
    <definedName name="SLD.000.C.0.00.2000.00.00.47101010001">-4710636.20999908</definedName>
    <definedName name="SLD.000.C.0.00.2000.00.00.47101010002">-1201172.17000008</definedName>
    <definedName name="SLD.000.C.0.00.2000.00.00.D1010">17989327</definedName>
    <definedName name="SLD.000.C.0.00.2000.00.00.D1011">9804813.5</definedName>
    <definedName name="SLD.000.C.0.00.2000.00.00.D1012">1992874.98999977</definedName>
    <definedName name="SLD.000.C.0.00.2000.00.00.D1013">7966124.47000122</definedName>
    <definedName name="SLD.000.C.0.00.2000.00.00.D1015">498771725.940429</definedName>
    <definedName name="SLD.000.C.0.00.2000.00.00.D1016">3861816.84998322</definedName>
    <definedName name="SLD.000.C.0.00.2000.00.00.D1017">6518375.77999878</definedName>
    <definedName name="SLD.000.C.0.00.2000.00.00.D1018">30428702.3901367</definedName>
    <definedName name="SLD.000.C.0.00.2000.00.00.D1025">-45744891.0900268</definedName>
    <definedName name="SLD.000.C.0.00.2000.00.00.D1026">-13650979.5200805</definedName>
    <definedName name="SLD.000.C.0.00.2000.00.00.D1030">-18147550.3200073</definedName>
    <definedName name="SLD.000.C.0.00.2000.00.00.D1093">1009504.21000004</definedName>
    <definedName name="SLD.000.C.0.00.2000.00.00.D1094">2896500.96999741</definedName>
    <definedName name="SLD.000.C.0.00.2000.00.00.D1155">19932.71000001</definedName>
    <definedName name="SLD.000.C.0.00.2000.00.00.DCRECEBER">1089681.6099987</definedName>
    <definedName name="SLD.000.C.0.00.2001.00.00.11306010034">679.5</definedName>
    <definedName name="SLD.000.C.0.00.2001.00.00.2110202">10881502.85</definedName>
    <definedName name="SLD.000.C.0.00.2001.00.00.2110203">55226637.2899999</definedName>
    <definedName name="SLD.000.C.0.00.2001.00.00.2110302">28386509.52</definedName>
    <definedName name="SLD.000.C.0.00.2001.00.00.2210202">19016801.05</definedName>
    <definedName name="SLD.000.C.0.00.2001.00.00.2210203">149251446.629999</definedName>
    <definedName name="SLD.000.C.0.00.2001.00.00.2210302">105877571.47</definedName>
    <definedName name="SLD.000.C.0.00.2001.00.00.22201010001">6164913.85</definedName>
    <definedName name="SLD.000.C.0.00.2001.00.00.44101010019">-2444251.44</definedName>
    <definedName name="SLD.000.C.0.00.2001.00.00.44101020008">-44908351.0199999</definedName>
    <definedName name="SLD.000.C.0.01.0000.00.00.34">363001.90999985</definedName>
    <definedName name="SLD.000.C.0.01.0000.00.00.44">-5557702.52999878</definedName>
    <definedName name="SLD.000.C.0.01.0000.00.00.D997">5050971.46000671</definedName>
    <definedName name="SLD.000.C.0.01.0000.00.01.11201010035">0</definedName>
    <definedName name="SLD.000.C.0.01.0000.00.01.11306010019">0</definedName>
    <definedName name="SLD.000.C.0.01.0000.00.01.11306010031">24</definedName>
    <definedName name="SLD.000.C.0.01.0000.00.01.117">1717</definedName>
    <definedName name="SLD.000.C.0.01.0000.00.01.121">31692</definedName>
    <definedName name="SLD.000.C.0.01.0000.00.01.131">0</definedName>
    <definedName name="SLD.000.C.0.01.0000.00.01.211">77172</definedName>
    <definedName name="SLD.000.C.0.01.0000.00.01.212">66</definedName>
    <definedName name="SLD.000.C.0.01.0000.00.01.217">21908</definedName>
    <definedName name="SLD.000.C.0.01.0000.00.01.21704010001">13</definedName>
    <definedName name="SLD.000.C.0.01.0000.00.01.221">289496</definedName>
    <definedName name="SLD.000.C.0.01.0000.00.01.222">21139</definedName>
    <definedName name="SLD.000.C.0.01.0000.00.01.241">129974</definedName>
    <definedName name="SLD.000.C.0.01.0000.00.01.244">3416</definedName>
    <definedName name="SLD.000.C.0.01.0000.00.01.31">27924</definedName>
    <definedName name="SLD.000.C.0.01.0000.00.01.32">-2329</definedName>
    <definedName name="SLD.000.C.0.01.0000.00.01.34">363</definedName>
    <definedName name="SLD.000.C.0.01.0000.00.01.41">-13778</definedName>
    <definedName name="SLD.000.C.0.01.0000.00.01.42">-1907</definedName>
    <definedName name="SLD.000.C.0.01.0000.00.01.44">-5558</definedName>
    <definedName name="SLD.000.C.0.01.0000.00.01.45">-37</definedName>
    <definedName name="SLD.000.C.0.01.0000.00.01.47101010001">-925</definedName>
    <definedName name="SLD.000.C.0.01.0000.00.01.47101010002">-313</definedName>
    <definedName name="SLD.000.C.0.01.0000.00.01.D1010">19322</definedName>
    <definedName name="SLD.000.C.0.01.0000.00.01.D1011">17931</definedName>
    <definedName name="SLD.000.C.0.01.0000.00.01.D1012">644</definedName>
    <definedName name="SLD.000.C.0.01.0000.00.01.D1013">7881</definedName>
    <definedName name="SLD.000.C.0.01.0000.00.01.D1015">498488</definedName>
    <definedName name="SLD.000.C.0.01.0000.00.01.D1016">3312</definedName>
    <definedName name="SLD.000.C.0.01.0000.00.01.D1017">5589</definedName>
    <definedName name="SLD.000.C.0.01.0000.00.01.D1018">32633</definedName>
    <definedName name="SLD.000.C.0.01.0000.00.01.D1025">-3644</definedName>
    <definedName name="SLD.000.C.0.01.0000.00.01.D1026">-222</definedName>
    <definedName name="SLD.000.C.0.01.0000.00.01.D1030">-1691</definedName>
    <definedName name="SLD.000.C.0.01.0000.00.01.D1093">1024</definedName>
    <definedName name="SLD.000.C.0.01.0000.00.01.D1094">2511</definedName>
    <definedName name="SLD.000.C.0.01.0000.00.01.D997">5051</definedName>
    <definedName name="SLD.000.C.0.01.0000.00.01.DCRECEBER">1892</definedName>
    <definedName name="SLD.000.C.0.01.2001.00.00.44101010019">-325631.57</definedName>
    <definedName name="SLD.000.C.0.01.2001.00.00.44101020008">-1320819.3</definedName>
    <definedName name="SLD.000.C.0.01.2001.00.01.44101010019">-326</definedName>
    <definedName name="SLD.000.C.0.01.2001.00.01.44101020008">-1321</definedName>
    <definedName name="SLD.000.C.0.02.0000.00.01.11201010035">0</definedName>
    <definedName name="SLD.000.C.0.02.0000.00.01.11306010019">0</definedName>
    <definedName name="SLD.000.C.0.02.0000.00.01.11306010031">15</definedName>
    <definedName name="SLD.000.C.0.02.0000.00.01.117">1635</definedName>
    <definedName name="SLD.000.C.0.02.0000.00.01.121">12967</definedName>
    <definedName name="SLD.000.C.0.02.0000.00.01.131">0</definedName>
    <definedName name="SLD.000.C.0.02.0000.00.01.211">81910</definedName>
    <definedName name="SLD.000.C.0.02.0000.00.01.212">62</definedName>
    <definedName name="SLD.000.C.0.02.0000.00.01.217">21957</definedName>
    <definedName name="SLD.000.C.0.02.0000.00.01.21704010001">16</definedName>
    <definedName name="SLD.000.C.0.02.0000.00.01.221">293759</definedName>
    <definedName name="SLD.000.C.0.02.0000.00.01.222">21139</definedName>
    <definedName name="SLD.000.C.0.02.0000.00.01.241">129974</definedName>
    <definedName name="SLD.000.C.0.02.0000.00.01.244">3416</definedName>
    <definedName name="SLD.000.C.0.02.0000.00.01.31">51359</definedName>
    <definedName name="SLD.000.C.0.02.0000.00.01.32">-4299</definedName>
    <definedName name="SLD.000.C.0.02.0000.00.01.34">1371</definedName>
    <definedName name="SLD.000.C.0.02.0000.00.01.41">-27355</definedName>
    <definedName name="SLD.000.C.0.02.0000.00.01.42">-3792</definedName>
    <definedName name="SLD.000.C.0.02.0000.00.01.44">-17386</definedName>
    <definedName name="SLD.000.C.0.02.0000.00.01.45">-39</definedName>
    <definedName name="SLD.000.C.0.02.0000.00.01.47101010001">49</definedName>
    <definedName name="SLD.000.C.0.02.0000.00.01.47101010002">59</definedName>
    <definedName name="SLD.000.C.0.02.0000.00.01.D1010">13552</definedName>
    <definedName name="SLD.000.C.0.02.0000.00.01.D1011">44891</definedName>
    <definedName name="SLD.000.C.0.02.0000.00.01.D1012">1986</definedName>
    <definedName name="SLD.000.C.0.02.0000.00.01.D1013">8151</definedName>
    <definedName name="SLD.000.C.0.02.0000.00.01.D1015">500198</definedName>
    <definedName name="SLD.000.C.0.02.0000.00.01.D1016">2762</definedName>
    <definedName name="SLD.000.C.0.02.0000.00.01.D1017">5516</definedName>
    <definedName name="SLD.000.C.0.02.0000.00.01.D1018">29160</definedName>
    <definedName name="SLD.000.C.0.02.0000.00.01.D1025">-7241</definedName>
    <definedName name="SLD.000.C.0.02.0000.00.01.D1026">-471</definedName>
    <definedName name="SLD.000.C.0.02.0000.00.01.D1030">-9674</definedName>
    <definedName name="SLD.000.C.0.02.0000.00.01.D1093">935</definedName>
    <definedName name="SLD.000.C.0.02.0000.00.01.D1094">2407</definedName>
    <definedName name="SLD.000.C.0.02.0000.00.01.D997">10081</definedName>
    <definedName name="SLD.000.C.0.02.0000.00.01.DCRECEBER">2225</definedName>
    <definedName name="SLD.000.C.0.02.2001.00.01.44101010019">-614</definedName>
    <definedName name="SLD.000.C.0.02.2001.00.01.44101020008">-7555</definedName>
    <definedName name="SLD.000.C.0.03.0000.00.00.12301">786499.5</definedName>
    <definedName name="SLD.000.C.0.03.0000.00.00.311">74384793.3399658</definedName>
    <definedName name="SLD.000.C.0.03.0000.00.00.312">2967049.86000061</definedName>
    <definedName name="SLD.000.C.0.03.0000.00.00.4410101">-12315505.6900024</definedName>
    <definedName name="SLD.000.C.0.03.0000.00.00.4410102">-21328703.7200012</definedName>
    <definedName name="SLD.000.C.0.03.0000.00.00.D1155">25936.66999999</definedName>
    <definedName name="SLD.000.C.0.03.0000.00.01.11201010035">0</definedName>
    <definedName name="SLD.000.C.0.03.0000.00.01.11306010019">0</definedName>
    <definedName name="SLD.000.C.0.03.0000.00.01.11306010031">21</definedName>
    <definedName name="SLD.000.C.0.03.0000.00.01.11306010036">22</definedName>
    <definedName name="SLD.000.C.0.03.0000.00.01.117">1555</definedName>
    <definedName name="SLD.000.C.0.03.0000.00.01.121">11</definedName>
    <definedName name="SLD.000.C.0.03.0000.00.01.12301">786</definedName>
    <definedName name="SLD.000.C.0.03.0000.00.01.131">0</definedName>
    <definedName name="SLD.000.C.0.03.0000.00.01.211">76191</definedName>
    <definedName name="SLD.000.C.0.03.0000.00.01.212">47</definedName>
    <definedName name="SLD.000.C.0.03.0000.00.01.217">21754</definedName>
    <definedName name="SLD.000.C.0.03.0000.00.01.21704010001">22</definedName>
    <definedName name="SLD.000.C.0.03.0000.00.01.221">279615</definedName>
    <definedName name="SLD.000.C.0.03.0000.00.01.222">21139</definedName>
    <definedName name="SLD.000.C.0.03.0000.00.01.241">129974</definedName>
    <definedName name="SLD.000.C.0.03.0000.00.01.244">3416</definedName>
    <definedName name="SLD.000.C.0.03.0000.00.01.31">77352</definedName>
    <definedName name="SLD.000.C.0.03.0000.00.01.311">74385</definedName>
    <definedName name="SLD.000.C.0.03.0000.00.01.312">2967</definedName>
    <definedName name="SLD.000.C.0.03.0000.00.01.32">-6480</definedName>
    <definedName name="SLD.000.C.0.03.0000.00.01.34">1803</definedName>
    <definedName name="SLD.000.C.0.03.0000.00.01.41">-40908</definedName>
    <definedName name="SLD.000.C.0.03.0000.00.01.42">-5902</definedName>
    <definedName name="SLD.000.C.0.03.0000.00.01.4410101">-12316</definedName>
    <definedName name="SLD.000.C.0.03.0000.00.01.4410102">-21329</definedName>
    <definedName name="SLD.000.C.0.03.0000.00.01.45">-39</definedName>
    <definedName name="SLD.000.C.0.03.0000.00.01.47101010001">1735</definedName>
    <definedName name="SLD.000.C.0.03.0000.00.01.47101010002">692</definedName>
    <definedName name="SLD.000.C.0.03.0000.00.01.D1010">14342</definedName>
    <definedName name="SLD.000.C.0.03.0000.00.01.D1011">28220</definedName>
    <definedName name="SLD.000.C.0.03.0000.00.01.D1012">2128</definedName>
    <definedName name="SLD.000.C.0.03.0000.00.01.D1013">10393</definedName>
    <definedName name="SLD.000.C.0.03.0000.00.01.D1015">502084</definedName>
    <definedName name="SLD.000.C.0.03.0000.00.01.D1016">2212</definedName>
    <definedName name="SLD.000.C.0.03.0000.00.01.D1017">5996</definedName>
    <definedName name="SLD.000.C.0.03.0000.00.01.D1018">23802</definedName>
    <definedName name="SLD.000.C.0.03.0000.00.01.D1025">-10820</definedName>
    <definedName name="SLD.000.C.0.03.0000.00.01.D1026">-1557</definedName>
    <definedName name="SLD.000.C.0.03.0000.00.01.D1030">-21268</definedName>
    <definedName name="SLD.000.C.0.03.0000.00.01.D1093">812</definedName>
    <definedName name="SLD.000.C.0.03.0000.00.01.D1094">2601</definedName>
    <definedName name="SLD.000.C.0.03.0000.00.01.D1155">26</definedName>
    <definedName name="SLD.000.C.0.03.0000.00.01.D997">15100</definedName>
    <definedName name="SLD.000.C.0.03.0000.00.01.DCRECEBER">2779</definedName>
    <definedName name="SLD.000.C.0.03.2000.00.00.12301">1147792.02000046</definedName>
    <definedName name="SLD.000.C.0.03.2000.00.00.311">67578450.3000488</definedName>
    <definedName name="SLD.000.C.0.03.2000.00.00.312">1710563.19000053</definedName>
    <definedName name="SLD.000.C.0.03.2000.00.00.4410101">-12689636.2599945</definedName>
    <definedName name="SLD.000.C.0.03.2000.00.00.4410102">5623644.69000244</definedName>
    <definedName name="SLD.000.C.0.03.2000.00.00.D1155">19932.71000001</definedName>
    <definedName name="SLD.000.C.0.03.2000.00.01.117">1664</definedName>
    <definedName name="SLD.000.C.0.03.2000.00.01.121">32468</definedName>
    <definedName name="SLD.000.C.0.03.2000.00.01.12301">1148</definedName>
    <definedName name="SLD.000.C.0.03.2000.00.01.131">0</definedName>
    <definedName name="SLD.000.C.0.03.2000.00.01.211">66461</definedName>
    <definedName name="SLD.000.C.0.03.2000.00.01.212">716</definedName>
    <definedName name="SLD.000.C.0.03.2000.00.01.217">17504</definedName>
    <definedName name="SLD.000.C.0.03.2000.00.01.221">308017</definedName>
    <definedName name="SLD.000.C.0.03.2000.00.01.222">12514</definedName>
    <definedName name="SLD.000.C.0.03.2000.00.01.241">129974</definedName>
    <definedName name="SLD.000.C.0.03.2000.00.01.244">2180</definedName>
    <definedName name="SLD.000.C.0.03.2000.00.01.31">69289</definedName>
    <definedName name="SLD.000.C.0.03.2000.00.01.311">67578</definedName>
    <definedName name="SLD.000.C.0.03.2000.00.01.312">1711</definedName>
    <definedName name="SLD.000.C.0.03.2000.00.01.32">-5908</definedName>
    <definedName name="SLD.000.C.0.03.2000.00.01.34">702</definedName>
    <definedName name="SLD.000.C.0.03.2000.00.01.41">-38038</definedName>
    <definedName name="SLD.000.C.0.03.2000.00.01.42">-6870</definedName>
    <definedName name="SLD.000.C.0.03.2000.00.01.4410101">-12690</definedName>
    <definedName name="SLD.000.C.0.03.2000.00.01.4410102">5624</definedName>
    <definedName name="SLD.000.C.0.03.2000.00.01.45">16</definedName>
    <definedName name="SLD.000.C.0.03.2000.00.01.47101010001">-3042</definedName>
    <definedName name="SLD.000.C.0.03.2000.00.01.47101010002">-741</definedName>
    <definedName name="SLD.000.C.0.03.2000.00.01.D1010">10225</definedName>
    <definedName name="SLD.000.C.0.03.2000.00.01.D1011">20778</definedName>
    <definedName name="SLD.000.C.0.03.2000.00.01.D1012">1700</definedName>
    <definedName name="SLD.000.C.0.03.2000.00.01.D1013">7763</definedName>
    <definedName name="SLD.000.C.0.03.2000.00.01.D1015">484462</definedName>
    <definedName name="SLD.000.C.0.03.2000.00.01.D1016">8813</definedName>
    <definedName name="SLD.000.C.0.03.2000.00.01.D1017">4556</definedName>
    <definedName name="SLD.000.C.0.03.2000.00.01.D1018">26457</definedName>
    <definedName name="SLD.000.C.0.03.2000.00.01.D1025">-11823</definedName>
    <definedName name="SLD.000.C.0.03.2000.00.01.D1026">-859</definedName>
    <definedName name="SLD.000.C.0.03.2000.00.01.D1030">5615</definedName>
    <definedName name="SLD.000.C.0.03.2000.00.01.D1093">1168</definedName>
    <definedName name="SLD.000.C.0.03.2000.00.01.D1094">1020</definedName>
    <definedName name="SLD.000.C.0.03.2000.00.01.D1155">20</definedName>
    <definedName name="SLD.000.C.0.03.2000.00.01.DCRECEBER">361</definedName>
    <definedName name="SLD.000.C.0.03.2001.00.01.44101010019">-928</definedName>
    <definedName name="SLD.000.C.0.03.2001.00.01.44101020008">-16402</definedName>
    <definedName name="SLD.000.C.0.04.0000.00.00.42">-8761611.38000488</definedName>
    <definedName name="SLD.000.C.0.04.0000.00.01.11201010035">0</definedName>
    <definedName name="SLD.000.C.0.04.0000.00.01.11306010019">0</definedName>
    <definedName name="SLD.000.C.0.04.0000.00.01.11306010031">49</definedName>
    <definedName name="SLD.000.C.0.04.0000.00.01.11306010036">0</definedName>
    <definedName name="SLD.000.C.0.04.0000.00.01.117">1408</definedName>
    <definedName name="SLD.000.C.0.04.0000.00.01.121">2</definedName>
    <definedName name="SLD.000.C.0.04.0000.00.01.12301">756</definedName>
    <definedName name="SLD.000.C.0.04.0000.00.01.131">0</definedName>
    <definedName name="SLD.000.C.0.04.0000.00.01.211">79269</definedName>
    <definedName name="SLD.000.C.0.04.0000.00.01.212">48</definedName>
    <definedName name="SLD.000.C.0.04.0000.00.01.217">20782</definedName>
    <definedName name="SLD.000.C.0.04.0000.00.01.21704010001">0</definedName>
    <definedName name="SLD.000.C.0.04.0000.00.01.221">279351</definedName>
    <definedName name="SLD.000.C.0.04.0000.00.01.222">21139</definedName>
    <definedName name="SLD.000.C.0.04.0000.00.01.241">137385</definedName>
    <definedName name="SLD.000.C.0.04.0000.00.01.244">3416</definedName>
    <definedName name="SLD.000.C.0.04.0000.00.01.311">98481</definedName>
    <definedName name="SLD.000.C.0.04.0000.00.01.312">3398</definedName>
    <definedName name="SLD.000.C.0.04.0000.00.01.32">-8560</definedName>
    <definedName name="SLD.000.C.0.04.0000.00.01.34">1877</definedName>
    <definedName name="SLD.000.C.0.04.0000.00.01.41">-54386</definedName>
    <definedName name="SLD.000.C.0.04.0000.00.01.42">-8762</definedName>
    <definedName name="SLD.000.C.0.04.0000.00.01.4410101">-15650</definedName>
    <definedName name="SLD.000.C.0.04.0000.00.01.4410102">-23583</definedName>
    <definedName name="SLD.000.C.0.04.0000.00.01.45">-39</definedName>
    <definedName name="SLD.000.C.0.04.0000.00.01.47101010001">1632</definedName>
    <definedName name="SLD.000.C.0.04.0000.00.01.47101010002">613</definedName>
    <definedName name="SLD.000.C.0.04.0000.00.01.D1010">12975</definedName>
    <definedName name="SLD.000.C.0.04.0000.00.01.D1011">31572</definedName>
    <definedName name="SLD.000.C.0.04.0000.00.01.D1012">2144</definedName>
    <definedName name="SLD.000.C.0.04.0000.00.01.D1013">10210</definedName>
    <definedName name="SLD.000.C.0.04.0000.00.01.D1015">503130</definedName>
    <definedName name="SLD.000.C.0.04.0000.00.01.D1016">1661</definedName>
    <definedName name="SLD.000.C.0.04.0000.00.01.D1017">6650</definedName>
    <definedName name="SLD.000.C.0.04.0000.00.01.D1018">16804</definedName>
    <definedName name="SLD.000.C.0.04.0000.00.01.D1094">1787</definedName>
    <definedName name="SLD.000.C.0.04.0000.00.01.D1155">26</definedName>
    <definedName name="SLD.000.C.0.04.0000.00.01.DCRECEBER">2746</definedName>
    <definedName name="SLD.000.C.0.05.0000.00.01.11201010035">0</definedName>
    <definedName name="SLD.000.C.0.05.0000.00.01.11306010019">0</definedName>
    <definedName name="SLD.000.C.0.05.0000.00.01.11306010031">12</definedName>
    <definedName name="SLD.000.C.0.05.0000.00.01.11306010036">0</definedName>
    <definedName name="SLD.000.C.0.05.0000.00.01.117">1336</definedName>
    <definedName name="SLD.000.C.0.05.0000.00.01.121">2</definedName>
    <definedName name="SLD.000.C.0.05.0000.00.01.12301">726</definedName>
    <definedName name="SLD.000.C.0.05.0000.00.01.131">0</definedName>
    <definedName name="SLD.000.C.0.05.0000.00.01.211">85487</definedName>
    <definedName name="SLD.000.C.0.05.0000.00.01.212">36</definedName>
    <definedName name="SLD.000.C.0.05.0000.00.01.217">21843</definedName>
    <definedName name="SLD.000.C.0.05.0000.00.01.221">286500</definedName>
    <definedName name="SLD.000.C.0.05.0000.00.01.222">21139</definedName>
    <definedName name="SLD.000.C.0.05.0000.00.01.241">137385</definedName>
    <definedName name="SLD.000.C.0.05.0000.00.01.244">3416</definedName>
    <definedName name="SLD.000.C.0.05.0000.00.01.311">123327</definedName>
    <definedName name="SLD.000.C.0.05.0000.00.01.312">3807</definedName>
    <definedName name="SLD.000.C.0.05.0000.00.01.32">-10702</definedName>
    <definedName name="SLD.000.C.0.05.0000.00.01.34">1981</definedName>
    <definedName name="SLD.000.C.0.05.0000.00.01.41">-67934</definedName>
    <definedName name="SLD.000.C.0.05.0000.00.01.42">-10975</definedName>
    <definedName name="SLD.000.C.0.05.0000.00.01.4410101">-19903</definedName>
    <definedName name="SLD.000.C.0.05.0000.00.01.4410102">-40685</definedName>
    <definedName name="SLD.000.C.0.05.0000.00.01.45">-42</definedName>
    <definedName name="SLD.000.C.0.05.0000.00.01.47101010001">5007</definedName>
    <definedName name="SLD.000.C.0.05.0000.00.01.47101010002">1864</definedName>
    <definedName name="SLD.000.C.0.05.0000.00.01.D1010">8692</definedName>
    <definedName name="SLD.000.C.0.05.0000.00.01.D1011">34264</definedName>
    <definedName name="SLD.000.C.0.05.0000.00.01.D1012">2164</definedName>
    <definedName name="SLD.000.C.0.05.0000.00.01.D1013">14838</definedName>
    <definedName name="SLD.000.C.0.05.0000.00.01.D1015">505997</definedName>
    <definedName name="SLD.000.C.0.05.0000.00.01.D1016">1111</definedName>
    <definedName name="SLD.000.C.0.05.0000.00.01.D1017">6505</definedName>
    <definedName name="SLD.000.C.0.05.0000.00.01.D1018">7528</definedName>
    <definedName name="SLD.000.C.0.05.0000.00.01.D1094">2028</definedName>
    <definedName name="SLD.000.C.0.05.0000.00.01.D1155">53</definedName>
    <definedName name="SLD.000.C.0.05.0000.00.01.DCRECEBER">2685</definedName>
    <definedName name="SLD.000.C.0.06.0000.00.01.11201010035">0</definedName>
    <definedName name="SLD.000.C.0.06.0000.00.01.11306010019">0</definedName>
    <definedName name="SLD.000.C.0.06.0000.00.01.11306010031">16</definedName>
    <definedName name="SLD.000.C.0.06.0000.00.01.11306010036">0</definedName>
    <definedName name="SLD.000.C.0.06.0000.00.01.117">1241</definedName>
    <definedName name="SLD.000.C.0.06.0000.00.01.121">1</definedName>
    <definedName name="SLD.000.C.0.06.0000.00.01.12301">696</definedName>
    <definedName name="SLD.000.C.0.06.0000.00.01.131">0</definedName>
    <definedName name="SLD.000.C.0.06.0000.00.01.211">85525</definedName>
    <definedName name="SLD.000.C.0.06.0000.00.01.212">35</definedName>
    <definedName name="SLD.000.C.0.06.0000.00.01.216">547</definedName>
    <definedName name="SLD.000.C.0.06.0000.00.01.217">23545</definedName>
    <definedName name="SLD.000.C.0.06.0000.00.01.21704010001">2</definedName>
    <definedName name="SLD.000.C.0.06.0000.00.01.219">1074</definedName>
    <definedName name="SLD.000.C.0.06.0000.00.01.221">280521</definedName>
    <definedName name="SLD.000.C.0.06.0000.00.01.222">21139</definedName>
    <definedName name="SLD.000.C.0.06.0000.00.01.241">137385</definedName>
    <definedName name="SLD.000.C.0.06.0000.00.01.244">3416</definedName>
    <definedName name="SLD.000.C.0.06.0000.00.01.311">146832</definedName>
    <definedName name="SLD.000.C.0.06.0000.00.01.312">4286</definedName>
    <definedName name="SLD.000.C.0.06.0000.00.01.32">-12733</definedName>
    <definedName name="SLD.000.C.0.06.0000.00.01.34">2062</definedName>
    <definedName name="SLD.000.C.0.06.0000.00.01.41">-81374</definedName>
    <definedName name="SLD.000.C.0.06.0000.00.01.42">-15127</definedName>
    <definedName name="SLD.000.C.0.06.0000.00.01.4410101">-23147</definedName>
    <definedName name="SLD.000.C.0.06.0000.00.01.4410102">-35398</definedName>
    <definedName name="SLD.000.C.0.06.0000.00.01.45">-40</definedName>
    <definedName name="SLD.000.C.0.06.0000.00.01.47101010001">3369</definedName>
    <definedName name="SLD.000.C.0.06.0000.00.01.47101010002">1275</definedName>
    <definedName name="SLD.000.C.0.06.0000.00.01.D1010">15222</definedName>
    <definedName name="SLD.000.C.0.06.0000.00.01.D1011">26430</definedName>
    <definedName name="SLD.000.C.0.06.0000.00.01.D1012">2184</definedName>
    <definedName name="SLD.000.C.0.06.0000.00.01.D1013">12610</definedName>
    <definedName name="SLD.000.C.0.06.0000.00.01.D1014">71</definedName>
    <definedName name="SLD.000.C.0.06.0000.00.01.D1015">510574</definedName>
    <definedName name="SLD.000.C.0.06.0000.00.01.D1016">561</definedName>
    <definedName name="SLD.000.C.0.06.0000.00.01.D1017">6692</definedName>
    <definedName name="SLD.000.C.0.06.0000.00.01.D1018">11786</definedName>
    <definedName name="SLD.000.C.0.06.0000.00.01.D1094">2221</definedName>
    <definedName name="SLD.000.C.0.06.0000.00.01.D1155">34</definedName>
    <definedName name="SLD.000.C.0.06.0000.00.01.DCRECEBER">2712</definedName>
    <definedName name="SLD.000.C.0.07.0000.00.00.311">154554758.300048</definedName>
    <definedName name="SLD.000.C.0.07.0000.00.00.312">4413838.41000366</definedName>
    <definedName name="SLD.000.C.0.07.0000.00.00.32">-11563047.550003</definedName>
    <definedName name="SLD.000.C.0.07.0000.00.00.34">3022147.54000092</definedName>
    <definedName name="SLD.000.C.0.07.0000.00.00.41">-89645674.040039</definedName>
    <definedName name="SLD.000.C.0.07.0000.00.00.42">-17457559.8999939</definedName>
    <definedName name="SLD.000.C.0.07.0000.00.00.44">-26895992.9599914</definedName>
    <definedName name="SLD.000.C.0.07.0000.00.00.45">-113299.85000002</definedName>
    <definedName name="SLD.000.C.0.07.0000.00.00.47101010001">-4095197.79000092</definedName>
    <definedName name="SLD.000.C.0.07.0000.00.00.47101010002">-1207791.98999977</definedName>
    <definedName name="SLD.000.C.0.07.0000.00.01.11201010035">0</definedName>
    <definedName name="SLD.000.C.0.07.0000.00.01.11306010019">0</definedName>
    <definedName name="SLD.000.C.0.07.0000.00.01.11306010031">12</definedName>
    <definedName name="SLD.000.C.0.07.0000.00.01.11306010036">0</definedName>
    <definedName name="SLD.000.C.0.07.0000.00.01.117">1087</definedName>
    <definedName name="SLD.000.C.0.07.0000.00.01.121">1</definedName>
    <definedName name="SLD.000.C.0.07.0000.00.01.12301">666</definedName>
    <definedName name="SLD.000.C.0.07.0000.00.01.131">0</definedName>
    <definedName name="SLD.000.C.0.07.0000.00.01.211">91549</definedName>
    <definedName name="SLD.000.C.0.07.0000.00.01.212">37</definedName>
    <definedName name="SLD.000.C.0.07.0000.00.01.216">548</definedName>
    <definedName name="SLD.000.C.0.07.0000.00.01.217">23062</definedName>
    <definedName name="SLD.000.C.0.07.0000.00.01.21704010001">0</definedName>
    <definedName name="SLD.000.C.0.07.0000.00.01.219">3346</definedName>
    <definedName name="SLD.000.C.0.07.0000.00.01.221">287690</definedName>
    <definedName name="SLD.000.C.0.07.0000.00.01.222">21139</definedName>
    <definedName name="SLD.000.C.0.07.0000.00.01.241">137385</definedName>
    <definedName name="SLD.000.C.0.07.0000.00.01.244">3416</definedName>
    <definedName name="SLD.000.C.0.07.0000.00.01.311">172282</definedName>
    <definedName name="SLD.000.C.0.07.0000.00.01.312">4712</definedName>
    <definedName name="SLD.000.C.0.07.0000.00.01.32">-14928</definedName>
    <definedName name="SLD.000.C.0.07.0000.00.01.34">2212</definedName>
    <definedName name="SLD.000.C.0.07.0000.00.01.41">-94807</definedName>
    <definedName name="SLD.000.C.0.07.0000.00.01.42">-19505</definedName>
    <definedName name="SLD.000.C.0.07.0000.00.01.4410101">-26998</definedName>
    <definedName name="SLD.000.C.0.07.0000.00.01.4410102">-47525</definedName>
    <definedName name="SLD.000.C.0.07.0000.00.01.45">-47</definedName>
    <definedName name="SLD.000.C.0.07.0000.00.01.47101010001">5852</definedName>
    <definedName name="SLD.000.C.0.07.0000.00.01.47101010002">2170</definedName>
    <definedName name="SLD.000.C.0.07.0000.00.01.D1010">12898</definedName>
    <definedName name="SLD.000.C.0.07.0000.00.01.D1011">30524</definedName>
    <definedName name="SLD.000.C.0.07.0000.00.01.D1012">2210</definedName>
    <definedName name="SLD.000.C.0.07.0000.00.01.D1013">15989</definedName>
    <definedName name="SLD.000.C.0.07.0000.00.01.D1014">51</definedName>
    <definedName name="SLD.000.C.0.07.0000.00.01.D1015">512573</definedName>
    <definedName name="SLD.000.C.0.07.0000.00.01.D1016">11</definedName>
    <definedName name="SLD.000.C.0.07.0000.00.01.D1017">7157</definedName>
    <definedName name="SLD.000.C.0.07.0000.00.01.D1018">5201</definedName>
    <definedName name="SLD.000.C.0.07.0000.00.01.D1094">2174</definedName>
    <definedName name="SLD.000.C.0.07.0000.00.01.D1155">30</definedName>
    <definedName name="SLD.000.C.0.07.0000.00.01.DCRECEBER">2822</definedName>
    <definedName name="SLD.000.C.0.07.2000.00.00.311">154554758.300048</definedName>
    <definedName name="SLD.000.C.0.07.2000.00.00.312">4413838.41000366</definedName>
    <definedName name="SLD.000.C.0.07.2000.00.00.32">-11563047.550003</definedName>
    <definedName name="SLD.000.C.0.07.2000.00.00.34">3022147.54000092</definedName>
    <definedName name="SLD.000.C.0.07.2000.00.00.41">-89645674.040039</definedName>
    <definedName name="SLD.000.C.0.07.2000.00.00.42">-17457559.8999939</definedName>
    <definedName name="SLD.000.C.0.07.2000.00.00.44">-26895992.9599914</definedName>
    <definedName name="SLD.000.C.0.07.2000.00.00.45">-113299.85000002</definedName>
    <definedName name="SLD.000.C.0.07.2000.00.00.47101010001">-4095197.79000092</definedName>
    <definedName name="SLD.000.C.0.07.2000.00.00.47101010002">-1207791.98999977</definedName>
    <definedName name="SLD.000.C.0.07.2000.00.01.311">154555</definedName>
    <definedName name="SLD.000.C.0.07.2000.00.01.312">4414</definedName>
    <definedName name="SLD.000.C.0.07.2000.00.01.32">-11563</definedName>
    <definedName name="SLD.000.C.0.07.2000.00.01.34">3022</definedName>
    <definedName name="SLD.000.C.0.07.2000.00.01.41">-89646</definedName>
    <definedName name="SLD.000.C.0.07.2000.00.01.42">-17458</definedName>
    <definedName name="SLD.000.C.0.07.2000.00.01.44">-26896</definedName>
    <definedName name="SLD.000.C.0.07.2000.00.01.45">-113</definedName>
    <definedName name="SLD.000.C.0.07.2000.00.01.47101010001">-4095</definedName>
    <definedName name="SLD.000.C.0.07.2000.00.01.47101010002">-1208</definedName>
    <definedName name="SLD.000.C.0.07.2001.00.01.11201010035">0</definedName>
    <definedName name="SLD.000.C.0.07.2001.00.01.11306010019">0</definedName>
    <definedName name="SLD.000.C.0.07.2001.00.01.11306010031">12</definedName>
    <definedName name="SLD.000.C.0.07.2001.00.01.11306010036">0</definedName>
    <definedName name="SLD.000.C.0.07.2001.00.01.121">1</definedName>
    <definedName name="SLD.000.C.0.07.2001.00.01.12301">666</definedName>
    <definedName name="SLD.000.C.0.07.2001.00.01.131">0</definedName>
    <definedName name="SLD.000.C.0.07.2001.00.01.211">91549</definedName>
    <definedName name="SLD.000.C.0.07.2001.00.01.212">37</definedName>
    <definedName name="SLD.000.C.0.07.2001.00.01.217">23062</definedName>
    <definedName name="SLD.000.C.0.07.2001.00.01.221">287690</definedName>
    <definedName name="SLD.000.C.0.07.2001.00.01.222">21139</definedName>
    <definedName name="SLD.000.C.0.07.2001.00.01.241">137385</definedName>
    <definedName name="SLD.000.C.0.07.2001.00.01.244">3416</definedName>
    <definedName name="SLD.000.C.0.07.2001.00.01.311">172282</definedName>
    <definedName name="SLD.000.C.0.07.2001.00.01.312">4712</definedName>
    <definedName name="SLD.000.C.0.07.2001.00.01.32">-14928</definedName>
    <definedName name="SLD.000.C.0.07.2001.00.01.34">2212</definedName>
    <definedName name="SLD.000.C.0.07.2001.00.01.41">-94807</definedName>
    <definedName name="SLD.000.C.0.07.2001.00.01.42">-19505</definedName>
    <definedName name="SLD.000.C.0.07.2001.00.01.4410101">-26998</definedName>
    <definedName name="SLD.000.C.0.07.2001.00.01.4410102">-47525</definedName>
    <definedName name="SLD.000.C.0.07.2001.00.01.45">-47</definedName>
    <definedName name="SLD.000.C.0.07.2001.00.01.47101010001">5852</definedName>
    <definedName name="SLD.000.C.0.07.2001.00.01.47101010002">2170</definedName>
    <definedName name="SLD.000.C.0.07.2001.00.01.D1013">15989</definedName>
    <definedName name="SLD.000.C.0.07.2001.00.01.D1015">512573</definedName>
    <definedName name="SLD.000.C.0.07.2001.00.01.D1016">11</definedName>
    <definedName name="SLD.000.C.0.07.2001.00.01.D1017">7157</definedName>
    <definedName name="SLD.000.C.0.07.2001.00.01.D1018">5201</definedName>
    <definedName name="SLD.000.C.0.07.2001.00.01.D1094">2174</definedName>
    <definedName name="SLD.000.C.0.07.2001.00.01.D1155">30</definedName>
    <definedName name="SLD.000.C.0.08.0000.00.00.11201010035">200</definedName>
    <definedName name="SLD.000.C.0.08.0000.00.00.11306010019">90.63</definedName>
    <definedName name="SLD.000.C.0.08.0000.00.00.11306010031">13002</definedName>
    <definedName name="SLD.000.C.0.08.0000.00.00.21704010001">16653.00999999</definedName>
    <definedName name="SLD.000.C.0.08.0000.00.01.117">1014</definedName>
    <definedName name="SLD.000.C.0.08.0000.00.01.121">30082</definedName>
    <definedName name="SLD.000.C.0.08.0000.00.01.12301">997</definedName>
    <definedName name="SLD.000.C.0.08.0000.00.01.211">73607</definedName>
    <definedName name="SLD.000.C.0.08.0000.00.01.212">220</definedName>
    <definedName name="SLD.000.C.0.08.0000.00.01.216">555</definedName>
    <definedName name="SLD.000.C.0.08.0000.00.01.217">22702</definedName>
    <definedName name="SLD.000.C.0.08.0000.00.01.219">3514</definedName>
    <definedName name="SLD.000.C.0.08.0000.00.01.221">307226</definedName>
    <definedName name="SLD.000.C.0.08.0000.00.01.222">12514</definedName>
    <definedName name="SLD.000.C.0.08.0000.00.01.241">129974</definedName>
    <definedName name="SLD.000.C.0.08.0000.00.01.244">2180</definedName>
    <definedName name="SLD.000.C.0.08.0000.00.01.D1010">21116</definedName>
    <definedName name="SLD.000.C.0.08.0000.00.01.D1011">25629</definedName>
    <definedName name="SLD.000.C.0.08.0000.00.01.D1012">2240</definedName>
    <definedName name="SLD.000.C.0.08.0000.00.01.D1013">8253</definedName>
    <definedName name="SLD.000.C.0.08.0000.00.01.D1014">99</definedName>
    <definedName name="SLD.000.C.0.08.0000.00.01.D1015">487300</definedName>
    <definedName name="SLD.000.C.0.08.0000.00.01.D1016">6062</definedName>
    <definedName name="SLD.000.C.0.08.0000.00.01.D1017">5130</definedName>
    <definedName name="SLD.000.C.0.08.0000.00.01.D1018">29703</definedName>
    <definedName name="SLD.000.C.0.08.0000.00.01.DCRECEBER">2722</definedName>
    <definedName name="SLD.000.C.0.08.2000.00.01.311">179586</definedName>
    <definedName name="SLD.000.C.0.08.2000.00.01.312">4954</definedName>
    <definedName name="SLD.000.C.0.08.2000.00.01.32">-13428</definedName>
    <definedName name="SLD.000.C.0.08.2000.00.01.34">4527</definedName>
    <definedName name="SLD.000.C.0.08.2000.00.01.41">-102632</definedName>
    <definedName name="SLD.000.C.0.08.2000.00.01.42">-18791</definedName>
    <definedName name="SLD.000.C.0.08.2000.00.01.44">-36837</definedName>
    <definedName name="SLD.000.C.0.08.2000.00.01.45">-114</definedName>
    <definedName name="SLD.000.C.0.08.2000.00.01.47101010001">-4419</definedName>
    <definedName name="SLD.000.C.0.08.2000.00.01.47101010002">-1257</definedName>
    <definedName name="SLD.000.C.0.08.2001.00.00.11306010034">679.5</definedName>
    <definedName name="SLD.000.C.0.08.2001.00.01.11201010035">0</definedName>
    <definedName name="SLD.000.C.0.08.2001.00.01.11306010019">1</definedName>
    <definedName name="SLD.000.C.0.08.2001.00.01.11306010031">0</definedName>
    <definedName name="SLD.000.C.0.08.2001.00.01.11306010034">1</definedName>
    <definedName name="SLD.000.C.0.08.2001.00.01.11306010036">43</definedName>
    <definedName name="SLD.000.C.0.08.2001.00.01.117">1014</definedName>
    <definedName name="SLD.000.C.0.08.2001.00.01.121">1</definedName>
    <definedName name="SLD.000.C.0.08.2001.00.01.12301">636</definedName>
    <definedName name="SLD.000.C.0.08.2001.00.01.131">0</definedName>
    <definedName name="SLD.000.C.0.08.2001.00.01.211">97618</definedName>
    <definedName name="SLD.000.C.0.08.2001.00.01.212">39</definedName>
    <definedName name="SLD.000.C.0.08.2001.00.01.217">21351</definedName>
    <definedName name="SLD.000.C.0.08.2001.00.01.221">294414</definedName>
    <definedName name="SLD.000.C.0.08.2001.00.01.222">21139</definedName>
    <definedName name="SLD.000.C.0.08.2001.00.01.241">137385</definedName>
    <definedName name="SLD.000.C.0.08.2001.00.01.244">3416</definedName>
    <definedName name="SLD.000.C.0.08.2001.00.01.311">199290</definedName>
    <definedName name="SLD.000.C.0.08.2001.00.01.312">5200</definedName>
    <definedName name="SLD.000.C.0.08.2001.00.01.32">-17264</definedName>
    <definedName name="SLD.000.C.0.08.2001.00.01.34">2360</definedName>
    <definedName name="SLD.000.C.0.08.2001.00.01.41">-109219</definedName>
    <definedName name="SLD.000.C.0.08.2001.00.01.42">-22060</definedName>
    <definedName name="SLD.000.C.0.08.2001.00.01.4410101">-31079</definedName>
    <definedName name="SLD.000.C.0.08.2001.00.01.4410102">-59077</definedName>
    <definedName name="SLD.000.C.0.08.2001.00.01.45">-45</definedName>
    <definedName name="SLD.000.C.0.08.2001.00.01.47101010001">7590</definedName>
    <definedName name="SLD.000.C.0.08.2001.00.01.47101010002">2796</definedName>
    <definedName name="SLD.000.C.0.08.2001.00.01.D1010">21116</definedName>
    <definedName name="SLD.000.C.0.08.2001.00.01.D1011">25629</definedName>
    <definedName name="SLD.000.C.0.08.2001.00.01.D1012">2240</definedName>
    <definedName name="SLD.000.C.0.08.2001.00.01.D1013">18353</definedName>
    <definedName name="SLD.000.C.0.08.2001.00.01.D1015">513622</definedName>
    <definedName name="SLD.000.C.0.08.2001.00.01.D1016">-1</definedName>
    <definedName name="SLD.000.C.0.08.2001.00.01.D1017">7552</definedName>
    <definedName name="SLD.000.C.0.08.2001.00.01.D1018">275</definedName>
    <definedName name="SLD.000.C.0.08.2001.00.01.D1094">2297</definedName>
    <definedName name="SLD.000.C.0.08.2001.00.01.D1155">154</definedName>
    <definedName name="SLD.000.C.0.08.2001.00.01.DCRECEBER">2722</definedName>
    <definedName name="SLD.000.C.0.09.0000.00.00.11201010035">200</definedName>
    <definedName name="SLD.000.C.0.09.0000.00.00.11306010019">321.67</definedName>
    <definedName name="SLD.000.C.0.09.0000.00.00.11306010031">13000</definedName>
    <definedName name="SLD.000.C.0.09.0000.00.00.21704010001">25308.86000001</definedName>
    <definedName name="SLD.000.C.0.09.0000.00.01.117">851</definedName>
    <definedName name="SLD.000.C.0.09.0000.00.01.121">29836</definedName>
    <definedName name="SLD.000.C.0.09.0000.00.01.12301">967</definedName>
    <definedName name="SLD.000.C.0.09.0000.00.01.211">64411</definedName>
    <definedName name="SLD.000.C.0.09.0000.00.01.212">221</definedName>
    <definedName name="SLD.000.C.0.09.0000.00.01.216">587</definedName>
    <definedName name="SLD.000.C.0.09.0000.00.01.217">25855</definedName>
    <definedName name="SLD.000.C.0.09.0000.00.01.219">3756</definedName>
    <definedName name="SLD.000.C.0.09.0000.00.01.221">289288</definedName>
    <definedName name="SLD.000.C.0.09.0000.00.01.222">12514</definedName>
    <definedName name="SLD.000.C.0.09.0000.00.01.241">129974</definedName>
    <definedName name="SLD.000.C.0.09.0000.00.01.244">2180</definedName>
    <definedName name="SLD.000.C.0.09.0000.00.01.D1010">11912</definedName>
    <definedName name="SLD.000.C.0.09.0000.00.01.D1011">15980</definedName>
    <definedName name="SLD.000.C.0.09.0000.00.01.D1012">283</definedName>
    <definedName name="SLD.000.C.0.09.0000.00.01.D1013">7967</definedName>
    <definedName name="SLD.000.C.0.09.0000.00.01.D1014">161</definedName>
    <definedName name="SLD.000.C.0.09.0000.00.01.D1015">490510</definedName>
    <definedName name="SLD.000.C.0.09.0000.00.01.D1016">5512</definedName>
    <definedName name="SLD.000.C.0.09.0000.00.01.D1017">3942</definedName>
    <definedName name="SLD.000.C.0.09.0000.00.01.D1018">32145</definedName>
    <definedName name="SLD.000.C.0.09.0000.00.01.DCRECEBER">895</definedName>
    <definedName name="SLD.000.C.0.09.2000.00.01.311">204201</definedName>
    <definedName name="SLD.000.C.0.09.2000.00.01.312">6945</definedName>
    <definedName name="SLD.000.C.0.09.2000.00.01.32">-15314</definedName>
    <definedName name="SLD.000.C.0.09.2000.00.01.34">5297</definedName>
    <definedName name="SLD.000.C.0.09.2000.00.01.41">-115820</definedName>
    <definedName name="SLD.000.C.0.09.2000.00.01.42">-21060</definedName>
    <definedName name="SLD.000.C.0.09.2000.00.01.44">-43166</definedName>
    <definedName name="SLD.000.C.0.09.2000.00.01.45">-124</definedName>
    <definedName name="SLD.000.C.0.09.2000.00.01.47101010001">-5349</definedName>
    <definedName name="SLD.000.C.0.09.2000.00.01.47101010002">-1581</definedName>
    <definedName name="SLD.000.C.0.09.2001.00.01.11201010035">0</definedName>
    <definedName name="SLD.000.C.0.09.2001.00.01.11306010019">1</definedName>
    <definedName name="SLD.000.C.0.09.2001.00.01.11306010031">0</definedName>
    <definedName name="SLD.000.C.0.09.2001.00.01.11306010034">0</definedName>
    <definedName name="SLD.000.C.0.09.2001.00.01.11306010036">43</definedName>
    <definedName name="SLD.000.C.0.09.2001.00.01.117">912</definedName>
    <definedName name="SLD.000.C.0.09.2001.00.01.121">1</definedName>
    <definedName name="SLD.000.C.0.09.2001.00.01.12301">606</definedName>
    <definedName name="SLD.000.C.0.09.2001.00.01.131">0</definedName>
    <definedName name="SLD.000.C.0.09.2001.00.01.211">92146</definedName>
    <definedName name="SLD.000.C.0.09.2001.00.01.212">41</definedName>
    <definedName name="SLD.000.C.0.09.2001.00.01.217">22556</definedName>
    <definedName name="SLD.000.C.0.09.2001.00.01.221">273889</definedName>
    <definedName name="SLD.000.C.0.09.2001.00.01.222">21139</definedName>
    <definedName name="SLD.000.C.0.09.2001.00.01.241">137385</definedName>
    <definedName name="SLD.000.C.0.09.2001.00.01.244">3416</definedName>
    <definedName name="SLD.000.C.0.09.2001.00.01.311">226450</definedName>
    <definedName name="SLD.000.C.0.09.2001.00.01.312">7103</definedName>
    <definedName name="SLD.000.C.0.09.2001.00.01.32">-19667</definedName>
    <definedName name="SLD.000.C.0.09.2001.00.01.34">2426</definedName>
    <definedName name="SLD.000.C.0.09.2001.00.01.41">-120059</definedName>
    <definedName name="SLD.000.C.0.09.2001.00.01.42">-24899</definedName>
    <definedName name="SLD.000.C.0.09.2001.00.01.4410101">-35193</definedName>
    <definedName name="SLD.000.C.0.09.2001.00.01.4410102">-70926</definedName>
    <definedName name="SLD.000.C.0.09.2001.00.01.45">-46</definedName>
    <definedName name="SLD.000.C.0.09.2001.00.01.47101010001">8304</definedName>
    <definedName name="SLD.000.C.0.09.2001.00.01.47101010002">3054</definedName>
    <definedName name="SLD.000.C.0.09.2001.00.01.D1010">12920</definedName>
    <definedName name="SLD.000.C.0.09.2001.00.01.D1011">7375</definedName>
    <definedName name="SLD.000.C.0.09.2001.00.01.D1012">2248</definedName>
    <definedName name="SLD.000.C.0.09.2001.00.01.D1013">19324</definedName>
    <definedName name="SLD.000.C.0.09.2001.00.01.D1015">513718</definedName>
    <definedName name="SLD.000.C.0.09.2001.00.01.D1016">0</definedName>
    <definedName name="SLD.000.C.0.09.2001.00.01.D1017">7923</definedName>
    <definedName name="SLD.000.C.0.09.2001.00.01.D1018">-1670</definedName>
    <definedName name="SLD.000.C.0.09.2001.00.01.D1094">2893</definedName>
    <definedName name="SLD.000.C.0.09.2001.00.01.D1155">158</definedName>
    <definedName name="SLD.000.C.0.09.2001.00.01.DCRECEBER">2456</definedName>
    <definedName name="SLD.000.C.0.10.0000.00.00.11201010035">0</definedName>
    <definedName name="SLD.000.C.0.10.0000.00.00.11306010019">202.83</definedName>
    <definedName name="SLD.000.C.0.10.0000.00.00.11306010031">15275.16</definedName>
    <definedName name="SLD.000.C.0.10.0000.00.00.21704010001">23924.80000001</definedName>
    <definedName name="SLD.000.C.0.10.0000.00.01.11201010035">0</definedName>
    <definedName name="SLD.000.C.0.10.0000.00.01.11306010019">0</definedName>
    <definedName name="SLD.000.C.0.10.0000.00.01.11306010031">15</definedName>
    <definedName name="SLD.000.C.0.10.0000.00.01.117">695</definedName>
    <definedName name="SLD.000.C.0.10.0000.00.01.121">30859</definedName>
    <definedName name="SLD.000.C.0.10.0000.00.01.12301">937</definedName>
    <definedName name="SLD.000.C.0.10.0000.00.01.211">68903</definedName>
    <definedName name="SLD.000.C.0.10.0000.00.01.212">210</definedName>
    <definedName name="SLD.000.C.0.10.0000.00.01.216">545</definedName>
    <definedName name="SLD.000.C.0.10.0000.00.01.217">27330</definedName>
    <definedName name="SLD.000.C.0.10.0000.00.01.21704010001">24</definedName>
    <definedName name="SLD.000.C.0.10.0000.00.01.219">2428</definedName>
    <definedName name="SLD.000.C.0.10.0000.00.01.221">293045</definedName>
    <definedName name="SLD.000.C.0.10.0000.00.01.222">12514</definedName>
    <definedName name="SLD.000.C.0.10.0000.00.01.241">129974</definedName>
    <definedName name="SLD.000.C.0.10.0000.00.01.244">2180</definedName>
    <definedName name="SLD.000.C.0.10.0000.00.01.D1010">17271</definedName>
    <definedName name="SLD.000.C.0.10.0000.00.01.D1011">15613</definedName>
    <definedName name="SLD.000.C.0.10.0000.00.01.D1012">944</definedName>
    <definedName name="SLD.000.C.0.10.0000.00.01.D1013">7459</definedName>
    <definedName name="SLD.000.C.0.10.0000.00.01.D1014">323</definedName>
    <definedName name="SLD.000.C.0.10.0000.00.01.D1015">494149</definedName>
    <definedName name="SLD.000.C.0.10.0000.00.01.D1016">4962</definedName>
    <definedName name="SLD.000.C.0.10.0000.00.01.D1017">4190</definedName>
    <definedName name="SLD.000.C.0.10.0000.00.01.D1018">32726</definedName>
    <definedName name="SLD.000.C.0.10.0000.00.01.DCRECEBER">835</definedName>
    <definedName name="SLD.000.C.0.10.2000.00.01.311">229304</definedName>
    <definedName name="SLD.000.C.0.10.2000.00.01.312">7482</definedName>
    <definedName name="SLD.000.C.0.10.2000.00.01.32">-17176</definedName>
    <definedName name="SLD.000.C.0.10.2000.00.01.34">6787</definedName>
    <definedName name="SLD.000.C.0.10.2000.00.01.41">-129050</definedName>
    <definedName name="SLD.000.C.0.10.2000.00.01.42">-21320</definedName>
    <definedName name="SLD.000.C.0.10.2000.00.01.44">-54208</definedName>
    <definedName name="SLD.000.C.0.10.2000.00.01.45">-94</definedName>
    <definedName name="SLD.000.C.0.10.2000.00.01.47101010001">-5574</definedName>
    <definedName name="SLD.000.C.0.10.2000.00.01.47101010002">-1539</definedName>
    <definedName name="SLD.000.C.0.10.2001.00.00.2110202">10881502.85</definedName>
    <definedName name="SLD.000.C.0.10.2001.00.00.2110203">55226637.2899999</definedName>
    <definedName name="SLD.000.C.0.10.2001.00.00.2110302">28386509.52</definedName>
    <definedName name="SLD.000.C.0.10.2001.00.00.2210202">19016801.05</definedName>
    <definedName name="SLD.000.C.0.10.2001.00.00.2210203">149251446.629999</definedName>
    <definedName name="SLD.000.C.0.10.2001.00.00.2210302">105877571.47</definedName>
    <definedName name="SLD.000.C.0.10.2001.00.00.22201010001">5556543.48</definedName>
    <definedName name="SLD.000.C.0.10.2001.00.01.11201010035">0</definedName>
    <definedName name="SLD.000.C.0.10.2001.00.01.11306010019">0</definedName>
    <definedName name="SLD.000.C.0.10.2001.00.01.11306010031">0</definedName>
    <definedName name="SLD.000.C.0.10.2001.00.01.11306010034">0</definedName>
    <definedName name="SLD.000.C.0.10.2001.00.01.11306010036">73</definedName>
    <definedName name="SLD.000.C.0.10.2001.00.01.117">769</definedName>
    <definedName name="SLD.000.C.0.10.2001.00.01.121">0</definedName>
    <definedName name="SLD.000.C.0.10.2001.00.01.12301">576</definedName>
    <definedName name="SLD.000.C.0.10.2001.00.01.131">0</definedName>
    <definedName name="SLD.000.C.0.10.2001.00.01.211">94495</definedName>
    <definedName name="SLD.000.C.0.10.2001.00.01.2110202">10882</definedName>
    <definedName name="SLD.000.C.0.10.2001.00.01.2110203">55227</definedName>
    <definedName name="SLD.000.C.0.10.2001.00.01.2110302">28387</definedName>
    <definedName name="SLD.000.C.0.10.2001.00.01.212">130</definedName>
    <definedName name="SLD.000.C.0.10.2001.00.01.217">23634</definedName>
    <definedName name="SLD.000.C.0.10.2001.00.01.221">274146</definedName>
    <definedName name="SLD.000.C.0.10.2001.00.01.2210202">19017</definedName>
    <definedName name="SLD.000.C.0.10.2001.00.01.2210203">149251</definedName>
    <definedName name="SLD.000.C.0.10.2001.00.01.2210302">105878</definedName>
    <definedName name="SLD.000.C.0.10.2001.00.01.222">26696</definedName>
    <definedName name="SLD.000.C.0.10.2001.00.01.22201010001">5557</definedName>
    <definedName name="SLD.000.C.0.10.2001.00.01.241">137385</definedName>
    <definedName name="SLD.000.C.0.10.2001.00.01.244">3416</definedName>
    <definedName name="SLD.000.C.0.10.2001.00.01.311">255345</definedName>
    <definedName name="SLD.000.C.0.10.2001.00.01.312">10093</definedName>
    <definedName name="SLD.000.C.0.10.2001.00.01.32">-22260</definedName>
    <definedName name="SLD.000.C.0.10.2001.00.01.34">3447</definedName>
    <definedName name="SLD.000.C.0.10.2001.00.01.41">-134494</definedName>
    <definedName name="SLD.000.C.0.10.2001.00.01.42">-27702</definedName>
    <definedName name="SLD.000.C.0.10.2001.00.01.4410101">-38411</definedName>
    <definedName name="SLD.000.C.0.10.2001.00.01.4410102">-73993</definedName>
    <definedName name="SLD.000.C.0.10.2001.00.01.45">-43</definedName>
    <definedName name="SLD.000.C.0.10.2001.00.01.47101010001">6600</definedName>
    <definedName name="SLD.000.C.0.10.2001.00.01.47101010002">2441</definedName>
    <definedName name="SLD.000.C.0.10.2001.00.01.D1010">16116</definedName>
    <definedName name="SLD.000.C.0.10.2001.00.01.D1011">11907</definedName>
    <definedName name="SLD.000.C.0.10.2001.00.01.D1012">2246</definedName>
    <definedName name="SLD.000.C.0.10.2001.00.01.D1013">17007</definedName>
    <definedName name="SLD.000.C.0.10.2001.00.01.D1015">514760</definedName>
    <definedName name="SLD.000.C.0.10.2001.00.01.D1016">0</definedName>
    <definedName name="SLD.000.C.0.10.2001.00.01.D1017">2896</definedName>
    <definedName name="SLD.000.C.0.10.2001.00.01.D1018">2805</definedName>
    <definedName name="SLD.000.C.0.10.2001.00.01.D1094">3050</definedName>
    <definedName name="SLD.000.C.0.10.2001.00.01.D1155">3862</definedName>
    <definedName name="SLD.000.C.0.10.2001.00.01.DCRECEBER">1408</definedName>
    <definedName name="SLD.000.C.0.11.0000.00.01.11201010035">0</definedName>
    <definedName name="SLD.000.C.0.11.0000.00.01.11306010019">0</definedName>
    <definedName name="SLD.000.C.0.11.0000.00.01.11306010031">29</definedName>
    <definedName name="SLD.000.C.0.11.0000.00.01.117">593</definedName>
    <definedName name="SLD.000.C.0.11.0000.00.01.121">31536</definedName>
    <definedName name="SLD.000.C.0.11.0000.00.01.12301">907</definedName>
    <definedName name="SLD.000.C.0.11.0000.00.01.211">72049</definedName>
    <definedName name="SLD.000.C.0.11.0000.00.01.212">95</definedName>
    <definedName name="SLD.000.C.0.11.0000.00.01.216">559</definedName>
    <definedName name="SLD.000.C.0.11.0000.00.01.217">27062</definedName>
    <definedName name="SLD.000.C.0.11.0000.00.01.21704010001">19</definedName>
    <definedName name="SLD.000.C.0.11.0000.00.01.219">2531</definedName>
    <definedName name="SLD.000.C.0.11.0000.00.01.221">292325</definedName>
    <definedName name="SLD.000.C.0.11.0000.00.01.222">12514</definedName>
    <definedName name="SLD.000.C.0.11.0000.00.01.241">129974</definedName>
    <definedName name="SLD.000.C.0.11.0000.00.01.244">2180</definedName>
    <definedName name="SLD.000.C.0.11.0000.00.01.D1010">14444</definedName>
    <definedName name="SLD.000.C.0.11.0000.00.01.D1011">16290</definedName>
    <definedName name="SLD.000.C.0.11.0000.00.01.D1012">1130</definedName>
    <definedName name="SLD.000.C.0.11.0000.00.01.D1013">7601</definedName>
    <definedName name="SLD.000.C.0.11.0000.00.01.D1014">382</definedName>
    <definedName name="SLD.000.C.0.11.0000.00.01.D1015">497806</definedName>
    <definedName name="SLD.000.C.0.11.0000.00.01.D1016">4412</definedName>
    <definedName name="SLD.000.C.0.11.0000.00.01.D1017">4464</definedName>
    <definedName name="SLD.000.C.0.11.0000.00.01.D1018">32313</definedName>
    <definedName name="SLD.000.C.0.11.0000.00.01.DCRECEBER">964</definedName>
    <definedName name="SLD.000.C.0.11.2000.00.01.311">254101</definedName>
    <definedName name="SLD.000.C.0.11.2000.00.01.312">7993</definedName>
    <definedName name="SLD.000.C.0.11.2000.00.01.32">-19017</definedName>
    <definedName name="SLD.000.C.0.11.2000.00.01.34">7665</definedName>
    <definedName name="SLD.000.C.0.11.2000.00.01.41">-142242</definedName>
    <definedName name="SLD.000.C.0.11.2000.00.01.42">-23374</definedName>
    <definedName name="SLD.000.C.0.11.2000.00.01.44">-63917</definedName>
    <definedName name="SLD.000.C.0.11.2000.00.01.45">-133</definedName>
    <definedName name="SLD.000.C.0.11.2000.00.01.47101010001">-5412</definedName>
    <definedName name="SLD.000.C.0.11.2000.00.01.47101010002">-1465</definedName>
    <definedName name="SLD.000.C.0.11.2001.00.01.11201010035">0</definedName>
    <definedName name="SLD.000.C.0.11.2001.00.01.11306010019">0</definedName>
    <definedName name="SLD.000.C.0.11.2001.00.01.11306010031">0</definedName>
    <definedName name="SLD.000.C.0.11.2001.00.01.11306010034">5</definedName>
    <definedName name="SLD.000.C.0.11.2001.00.01.11306010036">73</definedName>
    <definedName name="SLD.000.C.0.11.2001.00.01.117">646</definedName>
    <definedName name="SLD.000.C.0.11.2001.00.01.121">0</definedName>
    <definedName name="SLD.000.C.0.11.2001.00.01.12301">546</definedName>
    <definedName name="SLD.000.C.0.11.2001.00.01.131">0</definedName>
    <definedName name="SLD.000.C.0.11.2001.00.01.211">90706</definedName>
    <definedName name="SLD.000.C.0.11.2001.00.01.2110202">9681</definedName>
    <definedName name="SLD.000.C.0.11.2001.00.01.2110203">52642</definedName>
    <definedName name="SLD.000.C.0.11.2001.00.01.2110302">28383</definedName>
    <definedName name="SLD.000.C.0.11.2001.00.01.212">39</definedName>
    <definedName name="SLD.000.C.0.11.2001.00.01.217">23618</definedName>
    <definedName name="SLD.000.C.0.11.2001.00.01.221">256947</definedName>
    <definedName name="SLD.000.C.0.11.2001.00.01.2210202">13645</definedName>
    <definedName name="SLD.000.C.0.11.2001.00.01.2210203">139416</definedName>
    <definedName name="SLD.000.C.0.11.2001.00.01.2210302">103886</definedName>
    <definedName name="SLD.000.C.0.11.2001.00.01.222">26992</definedName>
    <definedName name="SLD.000.C.0.11.2001.00.01.22201010001">5853</definedName>
    <definedName name="SLD.000.C.0.11.2001.00.01.241">137385</definedName>
    <definedName name="SLD.000.C.0.11.2001.00.01.244">3416</definedName>
    <definedName name="SLD.000.C.0.11.2001.00.01.311">284127</definedName>
    <definedName name="SLD.000.C.0.11.2001.00.01.312">10976</definedName>
    <definedName name="SLD.000.C.0.11.2001.00.01.32">-24765</definedName>
    <definedName name="SLD.000.C.0.11.2001.00.01.34">3546</definedName>
    <definedName name="SLD.000.C.0.11.2001.00.01.41">-148549</definedName>
    <definedName name="SLD.000.C.0.11.2001.00.01.42">-30247</definedName>
    <definedName name="SLD.000.C.0.11.2001.00.01.4410101">-41836</definedName>
    <definedName name="SLD.000.C.0.11.2001.00.01.4410102">-58702</definedName>
    <definedName name="SLD.000.C.0.11.2001.00.01.45">-43</definedName>
    <definedName name="SLD.000.C.0.11.2001.00.01.47101010001">886</definedName>
    <definedName name="SLD.000.C.0.11.2001.00.01.47101010002">411</definedName>
    <definedName name="SLD.000.C.0.11.2001.00.01.D1010">15204</definedName>
    <definedName name="SLD.000.C.0.11.2001.00.01.D1011">11953</definedName>
    <definedName name="SLD.000.C.0.11.2001.00.01.D1012">2247</definedName>
    <definedName name="SLD.000.C.0.11.2001.00.01.D1013">9263</definedName>
    <definedName name="SLD.000.C.0.11.2001.00.01.D1015">517243</definedName>
    <definedName name="SLD.000.C.0.11.2001.00.01.D1016">0</definedName>
    <definedName name="SLD.000.C.0.11.2001.00.01.D1017">2872</definedName>
    <definedName name="SLD.000.C.0.11.2001.00.01.D1018">17587</definedName>
    <definedName name="SLD.000.C.0.11.2001.00.01.D1094">3197</definedName>
    <definedName name="SLD.000.C.0.11.2001.00.01.D1155">3819</definedName>
    <definedName name="SLD.000.C.0.11.2001.00.01.DCRECEBER">1838</definedName>
    <definedName name="SLD.000.C.0.12.0000.00.01.11201010035">0</definedName>
    <definedName name="SLD.000.C.0.12.0000.00.01.11306010019">0</definedName>
    <definedName name="SLD.000.C.0.12.0000.00.01.11306010031">0</definedName>
    <definedName name="SLD.000.C.0.12.0000.00.01.117">0</definedName>
    <definedName name="SLD.000.C.0.12.0000.00.01.121">0</definedName>
    <definedName name="SLD.000.C.0.12.0000.00.01.131">0</definedName>
    <definedName name="SLD.000.C.0.12.0000.00.01.211">0</definedName>
    <definedName name="SLD.000.C.0.12.0000.00.01.212">0</definedName>
    <definedName name="SLD.000.C.0.12.0000.00.01.217">0</definedName>
    <definedName name="SLD.000.C.0.12.0000.00.01.21704010001">0</definedName>
    <definedName name="SLD.000.C.0.12.0000.00.01.221">0</definedName>
    <definedName name="SLD.000.C.0.12.0000.00.01.222">0</definedName>
    <definedName name="SLD.000.C.0.12.0000.00.01.241">0</definedName>
    <definedName name="SLD.000.C.0.12.0000.00.01.244">0</definedName>
    <definedName name="SLD.000.C.0.12.0000.00.01.31">0</definedName>
    <definedName name="SLD.000.C.0.12.0000.00.01.32">0</definedName>
    <definedName name="SLD.000.C.0.12.0000.00.01.34">0</definedName>
    <definedName name="SLD.000.C.0.12.0000.00.01.41">0</definedName>
    <definedName name="SLD.000.C.0.12.0000.00.01.42">0</definedName>
    <definedName name="SLD.000.C.0.12.0000.00.01.45">0</definedName>
    <definedName name="SLD.000.C.0.12.0000.00.01.47101010001">0</definedName>
    <definedName name="SLD.000.C.0.12.0000.00.01.47101010002">0</definedName>
    <definedName name="SLD.000.C.0.12.0000.00.01.D1010">0</definedName>
    <definedName name="SLD.000.C.0.12.0000.00.01.D1011">0</definedName>
    <definedName name="SLD.000.C.0.12.0000.00.01.D1012">0</definedName>
    <definedName name="SLD.000.C.0.12.0000.00.01.D1013">0</definedName>
    <definedName name="SLD.000.C.0.12.0000.00.01.D1015">0</definedName>
    <definedName name="SLD.000.C.0.12.0000.00.01.D1016">0</definedName>
    <definedName name="SLD.000.C.0.12.0000.00.01.D1017">0</definedName>
    <definedName name="SLD.000.C.0.12.0000.00.01.D1018">0</definedName>
    <definedName name="SLD.000.C.0.12.0000.00.01.D1025">0</definedName>
    <definedName name="SLD.000.C.0.12.0000.00.01.D1026">0</definedName>
    <definedName name="SLD.000.C.0.12.0000.00.01.D1030">0</definedName>
    <definedName name="SLD.000.C.0.12.0000.00.01.D1093">0</definedName>
    <definedName name="SLD.000.C.0.12.0000.00.01.D1094">0</definedName>
    <definedName name="SLD.000.C.0.12.0000.00.01.DCRECEBER">0</definedName>
    <definedName name="SLD.000.C.0.12.1999.00.00.117">386309.42000008</definedName>
    <definedName name="SLD.000.C.0.12.1999.00.00.121">32120074.2799987</definedName>
    <definedName name="SLD.000.C.0.12.1999.00.00.131">90000</definedName>
    <definedName name="SLD.000.C.0.12.1999.00.00.211">71813107.4799804</definedName>
    <definedName name="SLD.000.C.0.12.1999.00.00.212">988466.92000008</definedName>
    <definedName name="SLD.000.C.0.12.1999.00.00.217">30737899.1099853</definedName>
    <definedName name="SLD.000.C.0.12.1999.00.00.221">321088959</definedName>
    <definedName name="SLD.000.C.0.12.1999.00.00.222">12513945.7100067</definedName>
    <definedName name="SLD.000.C.0.12.1999.00.00.241">129974445.70996</definedName>
    <definedName name="SLD.000.C.0.12.1999.00.00.244">2180449.56999969</definedName>
    <definedName name="SLD.000.C.0.12.1999.00.00.31">244637695.850097</definedName>
    <definedName name="SLD.000.C.0.12.1999.00.00.32">-7509368.30000305</definedName>
    <definedName name="SLD.000.C.0.12.1999.00.00.34">14624027.0099945</definedName>
    <definedName name="SLD.000.C.0.12.1999.00.00.41">-137984469.360107</definedName>
    <definedName name="SLD.000.C.0.12.1999.00.00.42">-18822323.7999877</definedName>
    <definedName name="SLD.000.C.0.12.1999.00.00.45">1209821.75</definedName>
    <definedName name="SLD.000.C.0.12.1999.00.00.47101010001">6781028.15000153</definedName>
    <definedName name="SLD.000.C.0.12.1999.00.00.47101010002">1847856.37999916</definedName>
    <definedName name="SLD.000.C.0.12.1999.00.00.D1010">16016305.1600036</definedName>
    <definedName name="SLD.000.C.0.12.1999.00.00.D1011">25362635.7800293</definedName>
    <definedName name="SLD.000.C.0.12.1999.00.00.D1012">4699155.20999908</definedName>
    <definedName name="SLD.000.C.0.12.1999.00.00.D1013">8628884.52999878</definedName>
    <definedName name="SLD.000.C.0.12.1999.00.00.D1015">491398211.890625</definedName>
    <definedName name="SLD.000.C.0.12.1999.00.00.D1016">10463049.2499847</definedName>
    <definedName name="SLD.000.C.0.12.1999.00.00.D1017">2173749.31999969</definedName>
    <definedName name="SLD.000.C.0.12.1999.00.00.D1018">18114451.8701171</definedName>
    <definedName name="SLD.000.C.0.12.1999.00.00.D1025">-49193159.4400024</definedName>
    <definedName name="SLD.000.C.0.12.1999.00.00.D1026">-3587777.86999512</definedName>
    <definedName name="SLD.000.C.0.12.1999.00.00.D1030">-71352966.6400146</definedName>
    <definedName name="SLD.000.C.0.12.1999.00.00.D1074">-19349636.2700195</definedName>
    <definedName name="SLD.000.C.0.12.1999.00.00.D1075">-8628884.52999878</definedName>
    <definedName name="SLD.000.C.0.12.1999.00.00.D1076">77181160.7299804</definedName>
    <definedName name="SLD.000.C.0.12.1999.00.00.D1093">1255347.8599987</definedName>
    <definedName name="SLD.000.C.0.12.1999.00.00.D1094">1125951.77000046</definedName>
    <definedName name="SLD.000.C.0.12.1999.00.00.D997">52401126.4100341</definedName>
    <definedName name="SLD.000.C.0.12.1999.00.00.DCRECEBER">291453.08000183</definedName>
    <definedName name="SLD.000.C.0.12.1999.00.01.117">386</definedName>
    <definedName name="SLD.000.C.0.12.1999.00.01.121">32120</definedName>
    <definedName name="SLD.000.C.0.12.1999.00.01.131">90</definedName>
    <definedName name="SLD.000.C.0.12.1999.00.01.211">71813</definedName>
    <definedName name="SLD.000.C.0.12.1999.00.01.212">988</definedName>
    <definedName name="SLD.000.C.0.12.1999.00.01.217">30738</definedName>
    <definedName name="SLD.000.C.0.12.1999.00.01.221">321089</definedName>
    <definedName name="SLD.000.C.0.12.1999.00.01.222">12514</definedName>
    <definedName name="SLD.000.C.0.12.1999.00.01.241">129974</definedName>
    <definedName name="SLD.000.C.0.12.1999.00.01.244">2180</definedName>
    <definedName name="SLD.000.C.0.12.1999.00.01.31">244638</definedName>
    <definedName name="SLD.000.C.0.12.1999.00.01.32">-7509</definedName>
    <definedName name="SLD.000.C.0.12.1999.00.01.34">14624</definedName>
    <definedName name="SLD.000.C.0.12.1999.00.01.41">-137984</definedName>
    <definedName name="SLD.000.C.0.12.1999.00.01.42">-18822</definedName>
    <definedName name="SLD.000.C.0.12.1999.00.01.45">1210</definedName>
    <definedName name="SLD.000.C.0.12.1999.00.01.47101010001">6781</definedName>
    <definedName name="SLD.000.C.0.12.1999.00.01.47101010002">1848</definedName>
    <definedName name="SLD.000.C.0.12.1999.00.01.D1010">16016</definedName>
    <definedName name="SLD.000.C.0.12.1999.00.01.D1011">25363</definedName>
    <definedName name="SLD.000.C.0.12.1999.00.01.D1012">4699</definedName>
    <definedName name="SLD.000.C.0.12.1999.00.01.D1013">8629</definedName>
    <definedName name="SLD.000.C.0.12.1999.00.01.D1015">491398</definedName>
    <definedName name="SLD.000.C.0.12.1999.00.01.D1016">10463</definedName>
    <definedName name="SLD.000.C.0.12.1999.00.01.D1017">2174</definedName>
    <definedName name="SLD.000.C.0.12.1999.00.01.D1018">18114</definedName>
    <definedName name="SLD.000.C.0.12.1999.00.01.D1025">-49193</definedName>
    <definedName name="SLD.000.C.0.12.1999.00.01.D1026">-3588</definedName>
    <definedName name="SLD.000.C.0.12.1999.00.01.D1030">-71353</definedName>
    <definedName name="SLD.000.C.0.12.1999.00.01.D1074">-19350</definedName>
    <definedName name="SLD.000.C.0.12.1999.00.01.D1075">-8629</definedName>
    <definedName name="SLD.000.C.0.12.1999.00.01.D1076">77181</definedName>
    <definedName name="SLD.000.C.0.12.1999.00.01.D1093">1255</definedName>
    <definedName name="SLD.000.C.0.12.1999.00.01.D1094">1126</definedName>
    <definedName name="SLD.000.C.0.12.1999.00.01.D997">52401</definedName>
    <definedName name="SLD.000.C.0.12.1999.00.01.DCRECEBER">291</definedName>
    <definedName name="SLD.000.C.0.12.2000.00.00.117">533634.32999992</definedName>
    <definedName name="SLD.000.C.0.12.2000.00.00.121">31439885.269989</definedName>
    <definedName name="SLD.000.C.0.12.2000.00.00.131">0</definedName>
    <definedName name="SLD.000.C.0.12.2000.00.00.211">73815519.2800293</definedName>
    <definedName name="SLD.000.C.0.12.2000.00.00.212">88033.35000002</definedName>
    <definedName name="SLD.000.C.0.12.2000.00.00.217">17315355.6300048</definedName>
    <definedName name="SLD.000.C.0.12.2000.00.00.221">290102726.669921</definedName>
    <definedName name="SLD.000.C.0.12.2000.00.00.222">21139278.8200073</definedName>
    <definedName name="SLD.000.C.0.12.2000.00.00.241">129974445.70996</definedName>
    <definedName name="SLD.000.C.0.12.2000.00.00.244">2180449.56999969</definedName>
    <definedName name="SLD.000.C.0.12.2000.00.00.31">290217002.200195</definedName>
    <definedName name="SLD.000.C.0.12.2000.00.00.32">-21064440.0299987</definedName>
    <definedName name="SLD.000.C.0.12.2000.00.00.34">7705475.12000275</definedName>
    <definedName name="SLD.000.C.0.12.2000.00.00.41">-155587260.75</definedName>
    <definedName name="SLD.000.C.0.12.2000.00.00.42">-25368197.2900085</definedName>
    <definedName name="SLD.000.C.0.12.2000.00.00.45">-133099.42000008</definedName>
    <definedName name="SLD.000.C.0.12.2000.00.00.47101010001">-4710636.20999908</definedName>
    <definedName name="SLD.000.C.0.12.2000.00.00.47101010002">-1201172.17000008</definedName>
    <definedName name="SLD.000.C.0.12.2000.00.00.D1010">17989327</definedName>
    <definedName name="SLD.000.C.0.12.2000.00.00.D1011">9804813.5</definedName>
    <definedName name="SLD.000.C.0.12.2000.00.00.D1012">1992874.98999977</definedName>
    <definedName name="SLD.000.C.0.12.2000.00.00.D1013">7966124.47000122</definedName>
    <definedName name="SLD.000.C.0.12.2000.00.00.D1015">498771725.940429</definedName>
    <definedName name="SLD.000.C.0.12.2000.00.00.D1016">3861816.84998322</definedName>
    <definedName name="SLD.000.C.0.12.2000.00.00.D1017">6518375.77999878</definedName>
    <definedName name="SLD.000.C.0.12.2000.00.00.D1018">30428702.3901367</definedName>
    <definedName name="SLD.000.C.0.12.2000.00.00.D1025">-45744891.0900268</definedName>
    <definedName name="SLD.000.C.0.12.2000.00.00.D1026">-13650979.5200805</definedName>
    <definedName name="SLD.000.C.0.12.2000.00.00.D1030">-18147550.3200073</definedName>
    <definedName name="SLD.000.C.0.12.2000.00.00.D1093">1009504.21000004</definedName>
    <definedName name="SLD.000.C.0.12.2000.00.00.D1094">2896500.96999741</definedName>
    <definedName name="SLD.000.C.0.12.2000.00.00.DCRECEBER">1089681.6099987</definedName>
    <definedName name="SLD.000.C.0.12.2000.00.01.117">534</definedName>
    <definedName name="SLD.000.C.0.12.2000.00.01.121">31440</definedName>
    <definedName name="SLD.000.C.0.12.2000.00.01.131">0</definedName>
    <definedName name="SLD.000.C.0.12.2000.00.01.211">73816</definedName>
    <definedName name="SLD.000.C.0.12.2000.00.01.212">88</definedName>
    <definedName name="SLD.000.C.0.12.2000.00.01.217">17315</definedName>
    <definedName name="SLD.000.C.0.12.2000.00.01.221">290103</definedName>
    <definedName name="SLD.000.C.0.12.2000.00.01.222">21139</definedName>
    <definedName name="SLD.000.C.0.12.2000.00.01.241">129974</definedName>
    <definedName name="SLD.000.C.0.12.2000.00.01.244">3416</definedName>
    <definedName name="SLD.000.C.0.12.2000.00.01.31">290217</definedName>
    <definedName name="SLD.000.C.0.12.2000.00.01.32">-21064</definedName>
    <definedName name="SLD.000.C.0.12.2000.00.01.34">7705</definedName>
    <definedName name="SLD.000.C.0.12.2000.00.01.41">-155587</definedName>
    <definedName name="SLD.000.C.0.12.2000.00.01.42">-25368</definedName>
    <definedName name="SLD.000.C.0.12.2000.00.01.45">-133</definedName>
    <definedName name="SLD.000.C.0.12.2000.00.01.47101010001">-4711</definedName>
    <definedName name="SLD.000.C.0.12.2000.00.01.47101010002">-1201</definedName>
    <definedName name="SLD.000.C.0.12.2000.00.01.D1010">17989</definedName>
    <definedName name="SLD.000.C.0.12.2000.00.01.D1011">9805</definedName>
    <definedName name="SLD.000.C.0.12.2000.00.01.D1012">1993</definedName>
    <definedName name="SLD.000.C.0.12.2000.00.01.D1013">7966</definedName>
    <definedName name="SLD.000.C.0.12.2000.00.01.D1015">498772</definedName>
    <definedName name="SLD.000.C.0.12.2000.00.01.D1016">3862</definedName>
    <definedName name="SLD.000.C.0.12.2000.00.01.D1017">6518</definedName>
    <definedName name="SLD.000.C.0.12.2000.00.01.D1018">29193</definedName>
    <definedName name="SLD.000.C.0.12.2000.00.01.D1025">-45745</definedName>
    <definedName name="SLD.000.C.0.12.2000.00.01.D1026">-13651</definedName>
    <definedName name="SLD.000.C.0.12.2000.00.01.D1030">-18148</definedName>
    <definedName name="SLD.000.C.0.12.2000.00.01.D1093">1010</definedName>
    <definedName name="SLD.000.C.0.12.2000.00.01.D1094">2897</definedName>
    <definedName name="SLD.000.C.0.12.2000.00.01.DCRECEBER">1090</definedName>
    <definedName name="SLD.000.C.0.12.2001.00.01.11201010035">0</definedName>
    <definedName name="SLD.000.C.0.12.2001.00.01.11306010019">1</definedName>
    <definedName name="SLD.000.C.0.12.2001.00.01.11306010031">0</definedName>
    <definedName name="SLD.000.C.0.12.2001.00.01.11306010034">3</definedName>
    <definedName name="SLD.000.C.0.12.2001.00.01.11306010036">73</definedName>
    <definedName name="SLD.087.C.0.01.0000.00.01.21102">54378</definedName>
    <definedName name="SLD.087.C.0.01.0000.00.01.21103">22794</definedName>
    <definedName name="SLD.087.C.0.01.0000.00.01.22102">165826</definedName>
    <definedName name="SLD.087.C.0.01.0000.00.01.22103">123670</definedName>
    <definedName name="SLD.087.C.0.01.0000.00.01.24501">29193</definedName>
    <definedName name="SLD.087.C.0.01.0000.00.01.D1035">6124</definedName>
    <definedName name="SLD.087.C.0.01.0000.00.01.D1074">3439</definedName>
    <definedName name="SLD.087.C.0.01.2000.00.01.24501010001">-2740</definedName>
    <definedName name="SLD.087.C.0.02.0000.00.01.21102">58143</definedName>
    <definedName name="SLD.087.C.0.02.0000.00.01.21103">23767</definedName>
    <definedName name="SLD.087.C.0.02.0000.00.01.22102">172060</definedName>
    <definedName name="SLD.087.C.0.02.0000.00.01.22103">121699</definedName>
    <definedName name="SLD.087.C.0.02.0000.00.01.24501">29193</definedName>
    <definedName name="SLD.087.C.0.02.0000.00.01.D1035">15542</definedName>
    <definedName name="SLD.087.C.0.02.0000.00.01.D1074">-33</definedName>
    <definedName name="SLD.087.C.0.03.0000.00.01.21102">52333</definedName>
    <definedName name="SLD.087.C.0.03.0000.00.01.21103">23858</definedName>
    <definedName name="SLD.087.C.0.03.0000.00.01.22102">159867</definedName>
    <definedName name="SLD.087.C.0.03.0000.00.01.22103">119748</definedName>
    <definedName name="SLD.087.C.0.03.0000.00.01.24501">29193</definedName>
    <definedName name="SLD.087.C.0.03.0000.00.01.D1035">23151</definedName>
    <definedName name="SLD.087.C.0.03.0000.00.01.D1074">-5391</definedName>
    <definedName name="SLD.087.C.0.03.2000.00.01.34">702</definedName>
    <definedName name="SLD.087.C.0.03.2000.00.01.44">-7066</definedName>
    <definedName name="SLD.087.C.0.03.2000.00.01.D1074">8342</definedName>
    <definedName name="SLD.087.C.0.03.2000.00.01.D997">14663</definedName>
    <definedName name="SLD.087.C.0.03.2001.00.01.34">1803</definedName>
    <definedName name="SLD.087.C.0.03.2001.00.01.44">-33644</definedName>
    <definedName name="SLD.087.C.0.03.2001.00.01.D1074">-5391</definedName>
    <definedName name="SLD.087.C.0.03.2001.00.01.D1075">-10393</definedName>
    <definedName name="SLD.087.C.0.03.2001.00.01.D997">15100</definedName>
    <definedName name="SLD.087.C.0.04.0000.00.01.21102">54372</definedName>
    <definedName name="SLD.087.C.0.04.0000.00.01.21103">24897</definedName>
    <definedName name="SLD.087.C.0.04.0000.00.01.22102">161575</definedName>
    <definedName name="SLD.087.C.0.04.0000.00.01.22103">117776</definedName>
    <definedName name="SLD.087.C.0.04.0000.00.01.D1035">30760</definedName>
    <definedName name="SLD.087.C.0.04.0000.00.01.D1074">-4979</definedName>
    <definedName name="SLD.087.C.0.05.0000.00.01.21102">59405</definedName>
    <definedName name="SLD.087.C.0.05.0000.00.01.21103">26083</definedName>
    <definedName name="SLD.087.C.0.05.0000.00.01.22102">170697</definedName>
    <definedName name="SLD.087.C.0.05.0000.00.01.22103">115804</definedName>
    <definedName name="SLD.087.C.0.05.0000.00.01.D1035">38369</definedName>
    <definedName name="SLD.087.C.0.05.0000.00.01.D1074">-14254</definedName>
    <definedName name="SLD.087.C.0.06.0000.00.01.21102">59510</definedName>
    <definedName name="SLD.087.C.0.06.0000.00.01.21103">26015</definedName>
    <definedName name="SLD.087.C.0.06.0000.00.01.22102">166711</definedName>
    <definedName name="SLD.087.C.0.06.0000.00.01.22103">113810</definedName>
    <definedName name="SLD.087.C.0.06.0000.00.01.D1035">45978</definedName>
    <definedName name="SLD.087.C.0.06.0000.00.01.D1074">-9997</definedName>
    <definedName name="SLD.087.C.0.07.0000.00.01.21102">64399</definedName>
    <definedName name="SLD.087.C.0.07.0000.00.01.21103">27149</definedName>
    <definedName name="SLD.087.C.0.07.0000.00.01.22102">175854</definedName>
    <definedName name="SLD.087.C.0.07.0000.00.01.22103">111837</definedName>
    <definedName name="SLD.087.C.0.07.0000.00.01.D1035">53587</definedName>
    <definedName name="SLD.087.C.0.07.0000.00.01.D1074">-16582</definedName>
    <definedName name="SLD.087.C.0.07.2001.00.01.21102">64399</definedName>
    <definedName name="SLD.087.C.0.07.2001.00.01.21103">27149</definedName>
    <definedName name="SLD.087.C.0.07.2001.00.01.22102">175854</definedName>
    <definedName name="SLD.087.C.0.07.2001.00.01.22103">111837</definedName>
    <definedName name="SLD.087.C.0.07.2001.00.01.D1035">53587</definedName>
    <definedName name="SLD.087.C.0.07.2001.00.01.D1074">-16582</definedName>
    <definedName name="SLD.087.C.0.08.2000.00.01.21102">52598</definedName>
    <definedName name="SLD.087.C.0.08.2000.00.01.21103">21009</definedName>
    <definedName name="SLD.087.C.0.08.2000.00.01.22102">174915</definedName>
    <definedName name="SLD.087.C.0.08.2000.00.01.22103">132310</definedName>
    <definedName name="SLD.087.C.0.08.2000.00.01.24101010001">129974</definedName>
    <definedName name="SLD.087.C.0.08.2000.00.01.24401010001">1982</definedName>
    <definedName name="SLD.087.C.0.08.2000.00.01.24401010002">198</definedName>
    <definedName name="SLD.087.C.0.08.2000.00.01.24501">18114</definedName>
    <definedName name="SLD.087.C.0.08.2000.00.01.D1035">56850</definedName>
    <definedName name="SLD.087.C.0.08.2000.00.01.D1074">11588</definedName>
    <definedName name="SLD.087.C.0.08.2001.00.01.21102">69295</definedName>
    <definedName name="SLD.087.C.0.08.2001.00.01.21103">28322</definedName>
    <definedName name="SLD.087.C.0.08.2001.00.01.22102">184562</definedName>
    <definedName name="SLD.087.C.0.08.2001.00.01.22103">109852</definedName>
    <definedName name="SLD.087.C.0.08.2001.00.01.D1035">62490</definedName>
    <definedName name="SLD.087.C.0.08.2001.00.01.D1074">-21507</definedName>
    <definedName name="SLD.087.C.0.09.1999.00.01.24101010001">124174</definedName>
    <definedName name="SLD.087.C.0.09.1999.00.01.24401010001">1982</definedName>
    <definedName name="SLD.087.C.0.09.1999.00.01.24401010002">198</definedName>
    <definedName name="SLD.087.C.0.09.2000.00.01.11201010035">0</definedName>
    <definedName name="SLD.087.C.0.09.2000.00.01.11306010019">0</definedName>
    <definedName name="SLD.087.C.0.09.2000.00.01.21102">44925</definedName>
    <definedName name="SLD.087.C.0.09.2000.00.01.21103">19486</definedName>
    <definedName name="SLD.087.C.0.09.2000.00.01.2110302">19486</definedName>
    <definedName name="SLD.087.C.0.09.2000.00.01.22102">158111</definedName>
    <definedName name="SLD.087.C.0.09.2000.00.01.22103">131178</definedName>
    <definedName name="SLD.087.C.0.09.2000.00.01.24101010001">129974</definedName>
    <definedName name="SLD.087.C.0.09.2000.00.01.24401010001">1982</definedName>
    <definedName name="SLD.087.C.0.09.2000.00.01.24401010002">198</definedName>
    <definedName name="SLD.087.C.0.09.2000.00.01.24501">18114</definedName>
    <definedName name="SLD.087.C.0.09.2000.00.01.24501010001">-2740</definedName>
    <definedName name="SLD.087.C.0.09.2000.00.01.D1035">64621</definedName>
    <definedName name="SLD.087.C.0.09.2000.00.01.D1074">14031</definedName>
    <definedName name="SLD.087.C.0.09.2001.00.01.D1035">71452</definedName>
    <definedName name="SLD.087.C.0.09.2001.00.01.D1074">-23452</definedName>
    <definedName name="SLD.087.C.0.10.2000.00.01.21102">48321</definedName>
    <definedName name="SLD.087.C.0.10.2000.00.01.21103">20582</definedName>
    <definedName name="SLD.087.C.0.10.2000.00.01.22102">163710</definedName>
    <definedName name="SLD.087.C.0.10.2000.00.01.22103">129335</definedName>
    <definedName name="SLD.087.C.0.10.2000.00.01.D1035">72392</definedName>
    <definedName name="SLD.087.C.0.10.2000.00.01.D1074">14611</definedName>
    <definedName name="SLD.087.C.0.10.2001.00.01.D1035">80208</definedName>
    <definedName name="SLD.087.C.0.10.2001.00.01.D1074">-18978</definedName>
    <definedName name="SLD.087.C.0.11.2000.00.01.21102">50410</definedName>
    <definedName name="SLD.087.C.0.11.2000.00.01.21103">21639</definedName>
    <definedName name="SLD.087.C.0.11.2000.00.01.22102">164858</definedName>
    <definedName name="SLD.087.C.0.11.2000.00.01.22103">127467</definedName>
    <definedName name="SLD.087.C.0.11.2000.00.01.D1035">80163</definedName>
    <definedName name="SLD.087.C.0.11.2000.00.01.D1074">14199</definedName>
    <definedName name="SLD.087.C.0.11.2001.00.01.D1035">88567</definedName>
    <definedName name="SLD.087.C.0.11.2001.00.01.D1074">-4196</definedName>
    <definedName name="SLD.087.C.0.12.0000.00.01.21102">0</definedName>
    <definedName name="SLD.087.C.0.12.0000.00.01.21103">0</definedName>
    <definedName name="SLD.087.C.0.12.0000.00.01.22102">0</definedName>
    <definedName name="SLD.087.C.0.12.0000.00.01.22103">0</definedName>
    <definedName name="SLD.087.C.0.12.0000.00.01.24501">0</definedName>
    <definedName name="SLD.087.C.0.12.0000.00.01.D1035">0</definedName>
    <definedName name="SLD.087.C.0.12.0000.00.01.D1074">0</definedName>
    <definedName name="SLD.087.C.0.12.1999.00.00.24101010001">129974445.70996</definedName>
    <definedName name="SLD.087.C.0.12.1999.00.00.24401010001">1982226.87999916</definedName>
    <definedName name="SLD.087.C.0.12.1999.00.00.24401010002">198222.69000006</definedName>
    <definedName name="SLD.087.C.0.12.1999.00.00.24501010001">16609303.7200012</definedName>
    <definedName name="SLD.087.C.0.12.1999.00.01.24101010001">129974</definedName>
    <definedName name="SLD.087.C.0.12.1999.00.01.24401010001">1982</definedName>
    <definedName name="SLD.087.C.0.12.1999.00.01.24401010002">198</definedName>
    <definedName name="SLD.087.C.0.12.1999.00.01.24501010001">16609</definedName>
    <definedName name="SLD.087.C.0.12.2000.00.01.21102">52123</definedName>
    <definedName name="SLD.087.C.0.12.2000.00.01.21103">21692</definedName>
    <definedName name="SLD.087.C.0.12.2000.00.01.22102">164505</definedName>
    <definedName name="SLD.087.C.0.12.2000.00.01.22103">125598</definedName>
    <definedName name="SLD.087.C.0.12.2000.00.01.24101010001">129974</definedName>
    <definedName name="SLD.087.C.0.12.2000.00.01.24401010001">3105</definedName>
    <definedName name="SLD.087.C.0.12.2000.00.01.24401010002">311</definedName>
    <definedName name="SLD.087.C.0.12.2000.00.01.24501">16879</definedName>
    <definedName name="SLD.087.C.0.12.2000.00.01.24501010001">0</definedName>
    <definedName name="SLD.087.C.0.12.2000.00.01.D1035">87934</definedName>
    <definedName name="SLD.087.C.0.12.2000.00.01.D1074">12314</definedName>
    <definedName name="SLD.087.C.0.12.2001.00.01.D1035">97125</definedName>
    <definedName name="SLD.087.C.0.IN.2000.00.01.24101010001">129974</definedName>
    <definedName name="SLD.087.C.0.IN.2000.00.01.24401010001">1982</definedName>
    <definedName name="SLD.087.C.0.IN.2000.00.01.24401010002">198</definedName>
    <definedName name="SLD.087.C.0.IN.2000.00.01.24501">18114</definedName>
    <definedName name="solver_adj" hidden="1">#REF!</definedName>
    <definedName name="solver_cvg" hidden="1">0.001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0</definedName>
    <definedName name="solver_nwt" hidden="1">1</definedName>
    <definedName name="solver_opt" hidden="1">#REF!</definedName>
    <definedName name="solver_pre" hidden="1">0.000001</definedName>
    <definedName name="solver_rel10" hidden="1">1</definedName>
    <definedName name="solver_rel11" hidden="1">1</definedName>
    <definedName name="solver_rel12" hidden="1">1</definedName>
    <definedName name="solver_rel13" hidden="1">1</definedName>
    <definedName name="solver_rel14" hidden="1">1</definedName>
    <definedName name="solver_rel15" hidden="1">1</definedName>
    <definedName name="solver_rel16" hidden="1">1</definedName>
    <definedName name="solver_rel17" hidden="1">1</definedName>
    <definedName name="solver_rel18" hidden="1">1</definedName>
    <definedName name="solver_rel19" hidden="1">1</definedName>
    <definedName name="solver_rel20" hidden="1">1</definedName>
    <definedName name="solver_rel21" hidden="1">1</definedName>
    <definedName name="solver_rel22" hidden="1">1</definedName>
    <definedName name="solver_rel23" hidden="1">1</definedName>
    <definedName name="solver_rel24" hidden="1">1</definedName>
    <definedName name="solver_rel25" hidden="1">1</definedName>
    <definedName name="solver_rel26" hidden="1">1</definedName>
    <definedName name="solver_rel27" hidden="1">1</definedName>
    <definedName name="solver_rel28" hidden="1">1</definedName>
    <definedName name="solver_rel29" hidden="1">1</definedName>
    <definedName name="solver_rel30" hidden="1">1</definedName>
    <definedName name="solver_rel31" hidden="1">1</definedName>
    <definedName name="solver_rel32" hidden="1">1</definedName>
    <definedName name="solver_rel33" hidden="1">1</definedName>
    <definedName name="solver_rel34" hidden="1">1</definedName>
    <definedName name="solver_rel35" hidden="1">1</definedName>
    <definedName name="solver_rel36" hidden="1">1</definedName>
    <definedName name="solver_rel37" hidden="1">1</definedName>
    <definedName name="solver_rel38" hidden="1">1</definedName>
    <definedName name="solver_rel39" hidden="1">1</definedName>
    <definedName name="solver_rel40" hidden="1">1</definedName>
    <definedName name="solver_rel41" hidden="1">1</definedName>
    <definedName name="solver_rel42" hidden="1">1</definedName>
    <definedName name="solver_rel43" hidden="1">1</definedName>
    <definedName name="solver_rel44" hidden="1">1</definedName>
    <definedName name="solver_rel45" hidden="1">1</definedName>
    <definedName name="solver_rel46" hidden="1">1</definedName>
    <definedName name="solver_rel47" hidden="1">1</definedName>
    <definedName name="solver_rel48" hidden="1">1</definedName>
    <definedName name="solver_rel49" hidden="1">1</definedName>
    <definedName name="solver_rel50" hidden="1">1</definedName>
    <definedName name="solver_rel51" hidden="1">1</definedName>
    <definedName name="solver_rel52" hidden="1">1</definedName>
    <definedName name="solver_rel53" hidden="1">1</definedName>
    <definedName name="solver_rel54" hidden="1">1</definedName>
    <definedName name="solver_rel55" hidden="1">1</definedName>
    <definedName name="solver_rel56" hidden="1">1</definedName>
    <definedName name="solver_rel57" hidden="1">1</definedName>
    <definedName name="solver_rel58" hidden="1">1</definedName>
    <definedName name="solver_rel9" hidden="1">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3</definedName>
    <definedName name="solver_val" hidden="1">19.66</definedName>
    <definedName name="SOMA1">#REF!</definedName>
    <definedName name="SOMA2">#REF!</definedName>
    <definedName name="SOMA3">#REF!</definedName>
    <definedName name="soma4">#REF!</definedName>
    <definedName name="souza" hidden="1">{"TotalGeralDespesasPorArea",#N/A,FALSE,"VinculosAccessEfetivo"}</definedName>
    <definedName name="souzaribeiro" hidden="1">{"TotalGeralDespesasPorArea",#N/A,FALSE,"VinculosAccessEfetivo"}</definedName>
    <definedName name="sqdsad">#N/A</definedName>
    <definedName name="ss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ssdfdf">#N/A</definedName>
    <definedName name="sss" hidden="1">{"'Edit'!$A$1:$V$2277"}</definedName>
    <definedName name="sssaaa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SSSS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ssssssss" hidden="1">#REF!</definedName>
    <definedName name="sssssssssss" hidden="1">#REF!</definedName>
    <definedName name="ssssssssssss" hidden="1">#REF!</definedName>
    <definedName name="sssw">#REF!</definedName>
    <definedName name="Status">#REF!</definedName>
    <definedName name="Sublanços_a" hidden="1">#REF!</definedName>
    <definedName name="Subs_Calculados_v" hidden="1">#REF!</definedName>
    <definedName name="Subs_Exploração" hidden="1">#REF!</definedName>
    <definedName name="Subs_Recebidos_v" hidden="1">#REF!</definedName>
    <definedName name="Subs_Taxas_v" hidden="1">#REF!</definedName>
    <definedName name="SUDENE">#N/A</definedName>
    <definedName name="Swvu.inputs._.raw._.data." hidden="1">#REF!</definedName>
    <definedName name="Swvu.PLANILHA2." hidden="1">#REF!</definedName>
    <definedName name="Swvu.summary1." hidden="1">#REF!</definedName>
    <definedName name="Swvu.summary2." hidden="1">#REF!</definedName>
    <definedName name="Swvu.summary3." hidden="1">#REF!</definedName>
    <definedName name="t">#N/A</definedName>
    <definedName name="tab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Tabela">#REF!</definedName>
    <definedName name="Tabela_Areas_Serviço_Downpayment" hidden="1">#REF!</definedName>
    <definedName name="Tabela_Areas_Serviço_Fixas" hidden="1">#REF!</definedName>
    <definedName name="Tabela_Areas_Serviço_Proveitos_Diferidos" hidden="1">#REF!</definedName>
    <definedName name="Tabela_Areas_Serviço_Proveitos_Exercício" hidden="1">#REF!</definedName>
    <definedName name="Tabela_Custos_Exploração_Resumo" hidden="1">#REF!</definedName>
    <definedName name="Tabela_IVA" hidden="1">#REF!</definedName>
    <definedName name="Tabela_Lanços" hidden="1">#REF!</definedName>
    <definedName name="Tabela_Outros_Proveitos" hidden="1">#REF!</definedName>
    <definedName name="Tabela_Prazos_Médios" hidden="1">#REF!</definedName>
    <definedName name="Tabela_Sistema">#REF!</definedName>
    <definedName name="TabelaActualizaçãoTarifária" hidden="1">#REF!</definedName>
    <definedName name="TabEmp">#REF!</definedName>
    <definedName name="TabMes">#REF!</definedName>
    <definedName name="TabPrazos">#REF!</definedName>
    <definedName name="TAC_Ant">#REF!</definedName>
    <definedName name="Tac_Atual">#REF!</definedName>
    <definedName name="taxa">#REF!</definedName>
    <definedName name="TAXAS">#REF!</definedName>
    <definedName name="TAXES">#REF!</definedName>
    <definedName name="TBdbName" hidden="1">"88D5BF544BE111D2B8C5006097494125.mdb"</definedName>
    <definedName name="tec">#REF!</definedName>
    <definedName name="TeiaCx_CHECK">#REF!</definedName>
    <definedName name="temp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tempo_depr">#REF!</definedName>
    <definedName name="ter">#REF!</definedName>
    <definedName name="TERCEIROS">#REF!</definedName>
    <definedName name="TERR">#REF!</definedName>
    <definedName name="test" hidden="1">{"cap_structure",#N/A,FALSE,"Graph-Mkt Cap";"price",#N/A,FALSE,"Graph-Price";"ebit",#N/A,FALSE,"Graph-EBITDA";"ebitda",#N/A,FALSE,"Graph-EBITDA"}</definedName>
    <definedName name="TEST0">#REF!</definedName>
    <definedName name="TEST1">#REF!</definedName>
    <definedName name="teste">#REF!</definedName>
    <definedName name="teste1">#REF!</definedName>
    <definedName name="testesteste">#REF!</definedName>
    <definedName name="TESTHKEY">#REF!</definedName>
    <definedName name="TESTKEYS">#REF!</definedName>
    <definedName name="TESTVKEY">#REF!</definedName>
    <definedName name="TextRefCopy1">#REF!</definedName>
    <definedName name="TextRefCopy10">#REF!</definedName>
    <definedName name="TextRefCopy11">#REF!</definedName>
    <definedName name="TextRefCopy12">#REF!</definedName>
    <definedName name="TextRefCopy13">#REF!</definedName>
    <definedName name="TextRefCopy17">#REF!</definedName>
    <definedName name="TextRefCopy18">#REF!</definedName>
    <definedName name="TextRefCopy19">#REF!</definedName>
    <definedName name="TextRefCopy2">#REF!</definedName>
    <definedName name="TextRefCopy20">#REF!</definedName>
    <definedName name="TextRefCopy21">#REF!</definedName>
    <definedName name="TextRefCopy22">#REF!</definedName>
    <definedName name="TextRefCopy23">#REF!</definedName>
    <definedName name="TextRefCopy24">#REF!</definedName>
    <definedName name="TextRefCopy25">#REF!</definedName>
    <definedName name="TextRefCopy26">#REF!</definedName>
    <definedName name="TextRefCopy27">#REF!</definedName>
    <definedName name="TextRefCopy28">#REF!</definedName>
    <definedName name="TextRefCopy29">#REF!</definedName>
    <definedName name="TextRefCopy3">#REF!</definedName>
    <definedName name="TextRefCopy30">#REF!</definedName>
    <definedName name="TextRefCopy32">#REF!</definedName>
    <definedName name="TextRefCopy35">#REF!</definedName>
    <definedName name="TextRefCopy36">#REF!</definedName>
    <definedName name="TextRefCopy37">#REF!</definedName>
    <definedName name="TextRefCopy38">#REF!</definedName>
    <definedName name="TextRefCopy39">#REF!</definedName>
    <definedName name="TextRefCopy4">#REF!</definedName>
    <definedName name="TextRefCopy40">#REF!</definedName>
    <definedName name="TextRefCopy41">#REF!</definedName>
    <definedName name="TextRefCopy42">#REF!</definedName>
    <definedName name="TextRefCopy43">#REF!</definedName>
    <definedName name="TextRefCopy44">#REF!</definedName>
    <definedName name="TextRefCopy45">#REF!</definedName>
    <definedName name="TextRefCopy47">#REF!</definedName>
    <definedName name="TextRefCopy48">#REF!</definedName>
    <definedName name="TextRefCopy49">#REF!</definedName>
    <definedName name="TextRefCopy5">#REF!</definedName>
    <definedName name="TextRefCopy50">#REF!</definedName>
    <definedName name="TextRefCopy51">#REF!</definedName>
    <definedName name="TextRefCopy52">#REF!</definedName>
    <definedName name="TextRefCopy54">#REF!</definedName>
    <definedName name="TextRefCopy55">#REF!</definedName>
    <definedName name="TextRefCopy56">#REF!</definedName>
    <definedName name="TextRefCopy57">#REF!</definedName>
    <definedName name="TextRefCopy58">#REF!</definedName>
    <definedName name="TextRefCopy59">#REF!</definedName>
    <definedName name="TextRefCopy6">#REF!</definedName>
    <definedName name="TextRefCopy60">#REF!</definedName>
    <definedName name="TextRefCopy61">#REF!</definedName>
    <definedName name="TextRefCopy62">#REF!</definedName>
    <definedName name="TextRefCopy63">#REF!</definedName>
    <definedName name="TextRefCopy64">#REF!</definedName>
    <definedName name="TextRefCopy66">#REF!</definedName>
    <definedName name="TextRefCopy67">#REF!</definedName>
    <definedName name="TextRefCopy68">#REF!</definedName>
    <definedName name="TextRefCopy7">#REF!</definedName>
    <definedName name="TextRefCopy8">#REF!</definedName>
    <definedName name="TextRefCopy9">#REF!</definedName>
    <definedName name="TextRefCopyRangeCount" hidden="1">68</definedName>
    <definedName name="th">#N/A</definedName>
    <definedName name="ThomasEliot" hidden="1">{"cap_structure",#N/A,FALSE,"Graph-Mkt Cap";"price",#N/A,FALSE,"Graph-Price";"ebit",#N/A,FALSE,"Graph-EBITDA";"ebitda",#N/A,FALSE,"Graph-EBITDA"}</definedName>
    <definedName name="TIP">#REF!</definedName>
    <definedName name="Tipo_de_Contratação">#REF!</definedName>
    <definedName name="Tipo_de_Contratação_Ext">#REF!</definedName>
    <definedName name="Tir_inicio">#REF!</definedName>
    <definedName name="TÍTULO1">#REF!</definedName>
    <definedName name="TÍTULO2">#REF!</definedName>
    <definedName name="TÍTULO3">#REF!</definedName>
    <definedName name="TÍTULO4">#REF!</definedName>
    <definedName name="_xlnm.Print_Titles" localSheetId="8">'Fluxo de Caixa'!$B:$C</definedName>
    <definedName name="_xlnm.Print_Titles" localSheetId="1">Tráfego!$2:$3</definedName>
    <definedName name="_xlnm.Print_Titles">#N/A</definedName>
    <definedName name="TK">#REF!</definedName>
    <definedName name="TMDA" hidden="1">#REF!</definedName>
    <definedName name="TMDA_kms_Exploração" hidden="1">#REF!</definedName>
    <definedName name="TMDA_Kms_Exploração_média" hidden="1">#REF!</definedName>
    <definedName name="TMDA_kms_Percorridos_Lanços" hidden="1">#REF!</definedName>
    <definedName name="TMDA_Receitas" hidden="1">#REF!</definedName>
    <definedName name="TMDA_Receitascl1" hidden="1">#REF!</definedName>
    <definedName name="TMDA_Receitascl2" hidden="1">#REF!</definedName>
    <definedName name="TMDA_Receitascl3" hidden="1">#REF!</definedName>
    <definedName name="TMDA_Receitascl4" hidden="1">#REF!</definedName>
    <definedName name="TMDA_ViasLanços" hidden="1">#REF!</definedName>
    <definedName name="TMDAcl1" hidden="1">#REF!</definedName>
    <definedName name="TMDAcl2" hidden="1">#REF!</definedName>
    <definedName name="TMDAcl3" hidden="1">#REF!</definedName>
    <definedName name="TMDAcl4" hidden="1">#REF!</definedName>
    <definedName name="TOLUENO">#REF!</definedName>
    <definedName name="TOTAL">#REF!</definedName>
    <definedName name="total_captacao_giro">#REF!</definedName>
    <definedName name="Total_Global">#REF!</definedName>
    <definedName name="Total_Nós_média" hidden="1">#REF!</definedName>
    <definedName name="Total_Portagens_média" hidden="1">#REF!</definedName>
    <definedName name="TOTAL1">#REF!</definedName>
    <definedName name="TOTAL2">#REF!</definedName>
    <definedName name="tr">#N/A</definedName>
    <definedName name="TRANS">#REF!</definedName>
    <definedName name="transferencia">#REF!</definedName>
    <definedName name="trech" hidden="1">#REF!</definedName>
    <definedName name="trhfbnghmn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trtrt">#N/A</definedName>
    <definedName name="tt" hidden="1">{#N/A,#N/A,FALSE,"Plan1";#N/A,#N/A,FALSE,"Plan2"}</definedName>
    <definedName name="ttt" hidden="1">{#N/A,#N/A,FALSE,"Plan1";#N/A,#N/A,FALSE,"Plan2"}</definedName>
    <definedName name="tttt">#N/A</definedName>
    <definedName name="ttttt" hidden="1">{#N/A,#N/A,FALSE,"Plan1";#N/A,#N/A,FALSE,"Plan2"}</definedName>
    <definedName name="tttttt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TUDO">#REF!</definedName>
    <definedName name="TUDO2">#REF!</definedName>
    <definedName name="tx">#REF!</definedName>
    <definedName name="tx_br_equip">#REF!</definedName>
    <definedName name="tx_br_frete">#REF!</definedName>
    <definedName name="tx_br_serv">#REF!</definedName>
    <definedName name="tx_crescimento">#REF!</definedName>
    <definedName name="Tx_Dolar">#REF!</definedName>
    <definedName name="Tx_Juros1">#REF!</definedName>
    <definedName name="Tx_Juros2">#REF!</definedName>
    <definedName name="tx_us_serv">#REF!</definedName>
    <definedName name="tx_VPL_sem_alav">#REF!</definedName>
    <definedName name="txc">#REF!</definedName>
    <definedName name="txDez00">#REF!</definedName>
    <definedName name="tyuityui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u">#N/A</definedName>
    <definedName name="ufg">#REF!</definedName>
    <definedName name="UFIR">#REF!</definedName>
    <definedName name="UFIR94">#REF!</definedName>
    <definedName name="uhu">#N/A</definedName>
    <definedName name="UILU" hidden="1">{#N/A,#N/A,FALSE,"Plan1";#N/A,#N/A,FALSE,"Plan2"}</definedName>
    <definedName name="uiopuiop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uioyuio" hidden="1">{#N/A,#N/A,FALSE,"Plan1";#N/A,#N/A,FALSE,"Plan2"}</definedName>
    <definedName name="UJMU58213W" hidden="1">#REF!</definedName>
    <definedName name="under">#REF!</definedName>
    <definedName name="unit">#REF!</definedName>
    <definedName name="UNS">#REF!</definedName>
    <definedName name="URV">#REF!</definedName>
    <definedName name="USPlanDepr">#REF!</definedName>
    <definedName name="uu">#N/A</definedName>
    <definedName name="uuu">#N/A</definedName>
    <definedName name="uuuu">#N/A</definedName>
    <definedName name="uuuuu">#N/A</definedName>
    <definedName name="uuuuuu">#N/A</definedName>
    <definedName name="uuuuuuuuuuuuuu" hidden="1">#REF!</definedName>
    <definedName name="uuuuuuuuuuuuuuuuuuuuuu" hidden="1">#REF!</definedName>
    <definedName name="uuuuuuuuuuuuuuuuuuuuuuuuuuuuuuuuuu" hidden="1">#REF!</definedName>
    <definedName name="uyrutryutryutr" hidden="1">#REF!</definedName>
    <definedName name="uyruyrutr" hidden="1">#REF!</definedName>
    <definedName name="uyruyuryu" hidden="1">#REF!</definedName>
    <definedName name="uytruytury" hidden="1">#REF!</definedName>
    <definedName name="uytruyuytu" hidden="1">#REF!</definedName>
    <definedName name="uyturyuytu" hidden="1">#REF!</definedName>
    <definedName name="uytuyt" hidden="1">#REF!</definedName>
    <definedName name="uytuytuyruyt" hidden="1">#REF!</definedName>
    <definedName name="uyuty" hidden="1">#REF!</definedName>
    <definedName name="v">#N/A</definedName>
    <definedName name="V15CS">#REF!</definedName>
    <definedName name="V15NITRO">#REF!</definedName>
    <definedName name="V15PROPPET">#REF!</definedName>
    <definedName name="V15PVC">#REF!</definedName>
    <definedName name="V42NITRO">#REF!</definedName>
    <definedName name="V42OPPCAM">#REF!</definedName>
    <definedName name="V42PROPPET">#REF!</definedName>
    <definedName name="V42PVC">#REF!</definedName>
    <definedName name="Val_Assoc_Interest_Exp_10yr">#REF!</definedName>
    <definedName name="Val_Assoc_Interest_Exp_48yr">#REF!</definedName>
    <definedName name="Val_Assoc_Interest_Exp_LE02">#REF!</definedName>
    <definedName name="Val_Assoc_Interest_Exp_Q03">#REF!</definedName>
    <definedName name="Val_Assoc_Interest_Income_10yr">#REF!</definedName>
    <definedName name="Val_Assoc_Interest_Income_48yr">#REF!</definedName>
    <definedName name="Val_Assoc_Interest_Income_LE02">#REF!</definedName>
    <definedName name="Val_Assoc_Interest_Income_Q03">#REF!</definedName>
    <definedName name="Val_Captured_Value_10yr">#REF!</definedName>
    <definedName name="Val_Captured_Value_48yr">#REF!</definedName>
    <definedName name="Val_Captured_Value_LE02">#REF!</definedName>
    <definedName name="Val_Cash_Dep_Sec_10yr">#REF!</definedName>
    <definedName name="Val_Cash_Dep_Sec_48yr">#REF!</definedName>
    <definedName name="Val_Cash_Dep_Sec_LE02">#REF!</definedName>
    <definedName name="Val_Cash_Dep_Sec_Q03">#REF!</definedName>
    <definedName name="Val_Cash_STDep_Sec_10yr">#REF!</definedName>
    <definedName name="Val_Cash_STDep_Sec_48yr">#REF!</definedName>
    <definedName name="Val_Cash_STDep_Sec_LE02">#REF!</definedName>
    <definedName name="Val_Cash_STDep_Sec_Q03">#REF!</definedName>
    <definedName name="Val_Cash_Surplus_10yr">#REF!</definedName>
    <definedName name="Val_Cash_Surplus_48yr">#REF!</definedName>
    <definedName name="Val_Cash_Surplus_LE02">#REF!</definedName>
    <definedName name="Val_Cash_Surplus_Q03">#REF!</definedName>
    <definedName name="Val_Corp_Curr_Tax_10yr">#REF!</definedName>
    <definedName name="Val_Corp_Curr_Tax_48yr">#REF!</definedName>
    <definedName name="Val_Corp_Curr_Tax_LE02">#REF!</definedName>
    <definedName name="Val_Corp_Curr_Tax_Q03">#REF!</definedName>
    <definedName name="Val_Corp_Defer_Tax_10yr">#REF!</definedName>
    <definedName name="Val_Corp_Defer_Tax_48yr">#REF!</definedName>
    <definedName name="Val_Corp_Defer_Tax_LE02">#REF!</definedName>
    <definedName name="Val_Corp_Defer_Tax_Q03">#REF!</definedName>
    <definedName name="Val_Debt_10yr">#REF!</definedName>
    <definedName name="Val_Debt_48yr">#REF!</definedName>
    <definedName name="Val_Debt_LE02">#REF!</definedName>
    <definedName name="Val_Debt_Q03">#REF!</definedName>
    <definedName name="Val_Debt2_10yr">#REF!</definedName>
    <definedName name="Val_Debt2_48yr">#REF!</definedName>
    <definedName name="Val_Debt2_LE02">#REF!</definedName>
    <definedName name="Val_Debt2_Q03">#REF!</definedName>
    <definedName name="Val_Div_Parent_Coys_10yr">#REF!</definedName>
    <definedName name="Val_Div_Parent_Coys_48yr">#REF!</definedName>
    <definedName name="Val_Div_Parent_Coys_LE02">#REF!</definedName>
    <definedName name="Val_Div_Parent_Coys_Q03">#REF!</definedName>
    <definedName name="Val_Financing_Items_10yr">#REF!</definedName>
    <definedName name="Val_Financing_Items_48yr">#REF!</definedName>
    <definedName name="Val_Financing_Items_LE02">#REF!</definedName>
    <definedName name="Val_Financing_Items_Q03">#REF!</definedName>
    <definedName name="Val_Free_Cash_Flow_10yr">#REF!</definedName>
    <definedName name="Val_Free_Cash_Flow_48yr">#REF!</definedName>
    <definedName name="Val_Free_Cash_Flow_LE02">#REF!</definedName>
    <definedName name="Val_Free_Cash_Flow_Q03">#REF!</definedName>
    <definedName name="Val_Free_Cash_Flow2_10yr">#REF!</definedName>
    <definedName name="Val_Free_Cash_Flow2_48yr">#REF!</definedName>
    <definedName name="Val_Free_Cash_Flow2_LE02">#REF!</definedName>
    <definedName name="Val_Free_Cash_Flows_10yr">#REF!</definedName>
    <definedName name="Val_Free_Cash_Flows_48yr">#REF!</definedName>
    <definedName name="Val_Free_Cash_Flows_LE02">#REF!</definedName>
    <definedName name="Val_Free_Cash_Flows_Q03">#REF!</definedName>
    <definedName name="Val_IBV_10yr">#REF!</definedName>
    <definedName name="Val_IBV_48yr">#REF!</definedName>
    <definedName name="Val_IBV_LE02">#REF!</definedName>
    <definedName name="Val_IBV_Q03">#REF!</definedName>
    <definedName name="Val_IBV2_10yr">#REF!</definedName>
    <definedName name="Val_IBV2_48yr">#REF!</definedName>
    <definedName name="Val_IBV2_LE02">#REF!</definedName>
    <definedName name="Val_IBV2_Q03">#REF!</definedName>
    <definedName name="Val_Int_Bear_Debt_10yr">#REF!</definedName>
    <definedName name="Val_Int_Bear_Debt_48yr">#REF!</definedName>
    <definedName name="Val_Int_Bear_Debt_LE02">#REF!</definedName>
    <definedName name="Val_Int_Bear_Debt_Q03">#REF!</definedName>
    <definedName name="Val_Int_Bear_Debt2_10yr">#REF!</definedName>
    <definedName name="Val_Int_Bear_Debt2_48yr">#REF!</definedName>
    <definedName name="Val_Int_Bear_Debt2_LE02">#REF!</definedName>
    <definedName name="Val_Int_Bear_Debt2_Q03">#REF!</definedName>
    <definedName name="Val_Interest_Exp_10yr">#REF!</definedName>
    <definedName name="Val_Interest_Exp_48yr">#REF!</definedName>
    <definedName name="Val_Interest_Exp_LE02">#REF!</definedName>
    <definedName name="Val_Interest_Exp_Q03">#REF!</definedName>
    <definedName name="Val_Interest_Income_10yr">#REF!</definedName>
    <definedName name="Val_Interest_Income_48yr">#REF!</definedName>
    <definedName name="Val_Interest_Income_LE02">#REF!</definedName>
    <definedName name="Val_Interest_Income_Q03">#REF!</definedName>
    <definedName name="Val_ISV_10yr">#REF!</definedName>
    <definedName name="Val_ISV_48yr">#REF!</definedName>
    <definedName name="Val_ISV_LE02">#REF!</definedName>
    <definedName name="Val_ISV_Q03">#REF!</definedName>
    <definedName name="Val_ISV2_10yr">#REF!</definedName>
    <definedName name="Val_ISV2_48yr">#REF!</definedName>
    <definedName name="Val_ISV2_LE02">#REF!</definedName>
    <definedName name="Val_ISV2_Q03">#REF!</definedName>
    <definedName name="Val_ISV3_48yr">#REF!</definedName>
    <definedName name="Val_ISV3_LE02">#REF!</definedName>
    <definedName name="Val_Minority_Interest_Cap_10yr">#REF!</definedName>
    <definedName name="Val_Minority_Interest_Cap_48yr">#REF!</definedName>
    <definedName name="Val_Minority_Interest_Cap_LE02">#REF!</definedName>
    <definedName name="Val_Minority_Interest_Cap_Q03">#REF!</definedName>
    <definedName name="Val_Movement_Par_Cap_10yr">#REF!</definedName>
    <definedName name="Val_Movement_Par_Cap_48yr">#REF!</definedName>
    <definedName name="Val_Movement_Par_Cap_LE02">#REF!</definedName>
    <definedName name="Val_Movement_Par_Cap_Q03">#REF!</definedName>
    <definedName name="Val_Quasi_Equity_Debt_10yr">#REF!</definedName>
    <definedName name="Val_Quasi_Equity_Debt_48yr">#REF!</definedName>
    <definedName name="Val_Quasi_Equity_Debt_LE02">#REF!</definedName>
    <definedName name="Val_Quasi_Equity_Debt_Q03">#REF!</definedName>
    <definedName name="Val_Quasi_Equity_Debt2_10yr">#REF!</definedName>
    <definedName name="Val_Quasi_Equity_Debt2_48yr">#REF!</definedName>
    <definedName name="Val_Quasi_Equity_Debt2_LE02">#REF!</definedName>
    <definedName name="Val_Quasi_Equity_Debt2_Q03">#REF!</definedName>
    <definedName name="Val_Res_Val_Amt">#REF!</definedName>
    <definedName name="Val_Res_Val_Yr">#REF!</definedName>
    <definedName name="Val_Shell_Share">#REF!</definedName>
    <definedName name="Val_Tax_On_Financing_Items_10yr">#REF!</definedName>
    <definedName name="Val_Tax_On_Financing_Items_48yr">#REF!</definedName>
    <definedName name="Val_Tax_On_Financing_Items_LE02">#REF!</definedName>
    <definedName name="Val_Tax_On_Financing_Items_Q03">#REF!</definedName>
    <definedName name="Val_WACC_MOD">#REF!</definedName>
    <definedName name="VALOR_MEDIO">#REF!</definedName>
    <definedName name="VALOR_MEDIO2">#REF!</definedName>
    <definedName name="VALOR2">#REF!</definedName>
    <definedName name="Vanessa" hidden="1">{#N/A,#N/A,FALSE,"Aging Summary";#N/A,#N/A,FALSE,"Ratio Analysis";#N/A,#N/A,FALSE,"Test 120 Day Accts";#N/A,#N/A,FALSE,"Tickmarks"}</definedName>
    <definedName name="Variacao">#REF!</definedName>
    <definedName name="vbnmvmnnbm" hidden="1">#REF!</definedName>
    <definedName name="venda_existente_cloro">#REF!</definedName>
    <definedName name="venda_existente_H2">#REF!</definedName>
    <definedName name="venda_existente_HCl">#REF!</definedName>
    <definedName name="venda_existente_hipo">#REF!</definedName>
    <definedName name="venda_existente_soda">#REF!</definedName>
    <definedName name="Venda_VIPE_Participação_Percentual">#REF!</definedName>
    <definedName name="VENDAS_DE_OUTROS_PRODUTOS">#REF!</definedName>
    <definedName name="VENDAS_MERCADO_EXTERNO">#REF!</definedName>
    <definedName name="VENDAS_MERCADO_INTERNO">#REF!</definedName>
    <definedName name="VENDAS_MERCADO_INTERNO_CONVENCIONAL">#REF!</definedName>
    <definedName name="VENDAS_MERCADO_INTERNO_VIPE">#REF!</definedName>
    <definedName name="VENDAS_MERCADO_TOTAL_CONSOLIDADO">#REF!</definedName>
    <definedName name="VENDAS_RESUMO_POR_FÁBRICA">#REF!</definedName>
    <definedName name="vfrt">#N/A</definedName>
    <definedName name="vgv_incorp">#REF!</definedName>
    <definedName name="VIEW_1">#REF!</definedName>
    <definedName name="VIEW_2">#REF!</definedName>
    <definedName name="VIEW_3">#REF!</definedName>
    <definedName name="VIEW_4">#REF!</definedName>
    <definedName name="visões">#REF!</definedName>
    <definedName name="vlr_mensal">#REF!</definedName>
    <definedName name="VN" hidden="1">{#N/A,#N/A,FALSE,"Plan1";#N/A,#N/A,FALSE,"Plan2"}</definedName>
    <definedName name="VPL">#REF!</definedName>
    <definedName name="vv" hidden="1">#REF!</definedName>
    <definedName name="vvbb" hidden="1">{"tabela",#N/A,FALSE,"Tabela";"decoração",#N/A,FALSE,"Decor.";"Informações",#N/A,FALSE,"Inform."}</definedName>
    <definedName name="vvcbnb" hidden="1">{#N/A,#N/A,FALSE,"Plan1";#N/A,#N/A,FALSE,"Plan2"}</definedName>
    <definedName name="vvvvv" hidden="1">{#N/A,#N/A,FALSE,"Plan1";#N/A,#N/A,FALSE,"Plan2"}</definedName>
    <definedName name="vvvvvv" hidden="1">{#N/A,#N/A,FALSE,"Plan1";#N/A,#N/A,FALSE,"Plan2"}</definedName>
    <definedName name="vvvvvvv" hidden="1">#REF!</definedName>
    <definedName name="vvvvvvvvvvvv" hidden="1">#REF!</definedName>
    <definedName name="w">#N/A</definedName>
    <definedName name="wacc">#REF!</definedName>
    <definedName name="wawsqaq" hidden="1">#REF!</definedName>
    <definedName name="wdqdqws" hidden="1">#REF!</definedName>
    <definedName name="wefewfef" hidden="1">#REF!</definedName>
    <definedName name="WERDFG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WERG">#REF!</definedName>
    <definedName name="wertwertwetr" hidden="1">{#N/A,#N/A,FALSE,"Aging Summary";#N/A,#N/A,FALSE,"Ratio Analysis";#N/A,#N/A,FALSE,"Test 120 Day Accts";#N/A,#N/A,FALSE,"Tickmarks"}</definedName>
    <definedName name="wewe">#N/A</definedName>
    <definedName name="WK">#REF!</definedName>
    <definedName name="wq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wqewewq" hidden="1">#REF!</definedName>
    <definedName name="wqwq">#N/A</definedName>
    <definedName name="wrn.3cases." hidden="1">{#N/A,"Base",FALSE,"Dividend";#N/A,"Conservative",FALSE,"Dividend";#N/A,"Downside",FALSE,"Dividend"}</definedName>
    <definedName name="wrn.Accretion." hidden="1">{"Accretion",#N/A,FALSE,"Assum"}</definedName>
    <definedName name="wrn.Accretion._.Dilution." hidden="1">{#N/A,#N/A,TRUE,"Snapshot";#N/A,#N/A,TRUE,"PE at Different Premiums";#N/A,#N/A,TRUE,"EBITDA at Different Premiums";#N/A,#N/A,TRUE,"Long Form Dilution";#N/A,#N/A,TRUE,"AVP";#N/A,#N/A,TRUE,"Has-Gets";#N/A,#N/A,TRUE,"Contribution"}</definedName>
    <definedName name="wrn.Accretion._.Dilution._split" hidden="1">{#N/A,#N/A,TRUE,"Snapshot";#N/A,#N/A,TRUE,"PE at Different Premiums";#N/A,#N/A,TRUE,"EBITDA at Different Premiums";#N/A,#N/A,TRUE,"Long Form Dilution";#N/A,#N/A,TRUE,"AVP";#N/A,#N/A,TRUE,"Has-Gets";#N/A,#N/A,TRUE,"Contribution"}</definedName>
    <definedName name="wrn.Aging._.and._.Trend._.Analysis." hidden="1">{#N/A,#N/A,FALSE,"Aging Summary";#N/A,#N/A,FALSE,"Ratio Analysis";#N/A,#N/A,FALSE,"Test 120 Day Accts";#N/A,#N/A,FALSE,"Tickmarks"}</definedName>
    <definedName name="wrn.Assumptions." hidden="1">{"Assumptions",#N/A,FALSE,"Assum"}</definedName>
    <definedName name="wrn.Board._.Pack." hidden="1">{"Board Income Statement",#N/A,FALSE,"Board Summary";"Board Balance Sheet",#N/A,FALSE,"Board Summary";"Board Cash Flow",#N/A,FALSE,"Board Summary"}</definedName>
    <definedName name="wrn.Carrefour._.Worse._.Case." hidden="1">{#N/A,#N/A,TRUE,"DIVIDER PAGE";#N/A,#N/A,TRUE,"Exist + Reg A IS";#N/A,#N/A,TRUE,"Summary IS exc. B";#N/A,#N/A,TRUE,"New Stores";#N/A,#N/A,TRUE,"Existing DCF";#N/A,#N/A,TRUE,"Region A DCF";#N/A,#N/A,TRUE,"Existing + Reg. A DCF"}</definedName>
    <definedName name="wrn.Carrefour._.Worse._.Case._Split" hidden="1">{#N/A,#N/A,TRUE,"DIVIDER PAGE";#N/A,#N/A,TRUE,"Exist + Reg A IS";#N/A,#N/A,TRUE,"Summary IS exc. B";#N/A,#N/A,TRUE,"New Stores";#N/A,#N/A,TRUE,"Existing DCF";#N/A,#N/A,TRUE,"Region A DCF";#N/A,#N/A,TRUE,"Existing + Reg. A DCF"}</definedName>
    <definedName name="wrn.client." hidden="1">{"multiple",#N/A,FALSE,"client";"margins",#N/A,FALSE,"client";"data",#N/A,FALSE,"client"}</definedName>
    <definedName name="wrn.Client3." hidden="1">{"data",#N/A,FALSE,"client (3)";"margins",#N/A,FALSE,"client (3)";"multiple",#N/A,FALSE,"client (3)"}</definedName>
    <definedName name="wrn.client4." hidden="1">{"multiple",#N/A,FALSE,"client (4)";"margins",#N/A,FALSE,"client (4)";"data",#N/A,FALSE,"client (4)"}</definedName>
    <definedName name="wrn.Company._.Analysis." hidden="1">{#N/A,#N/A,TRUE,"Summary LTM";#N/A,#N/A,TRUE,"95-97";#N/A,#N/A,TRUE,"97 US &amp; Peso Sum";#N/A,#N/A,TRUE,"1997 Peso Comparison";#N/A,#N/A,TRUE,"97 IS per store";#N/A,#N/A,TRUE,"96 IS per store";#N/A,#N/A,TRUE,"95 IS per store"}</definedName>
    <definedName name="wrn.Company._Analysis._Split" hidden="1">{#N/A,#N/A,TRUE,"Summary LTM";#N/A,#N/A,TRUE,"95-97";#N/A,#N/A,TRUE,"97 US &amp; Peso Sum";#N/A,#N/A,TRUE,"1997 Peso Comparison";#N/A,#N/A,TRUE,"97 IS per store";#N/A,#N/A,TRUE,"96 IS per store";#N/A,#N/A,TRUE,"95 IS per store"}</definedName>
    <definedName name="wrn.CONSOLIDADO." hidden="1">{#N/A,#N/A,FALSE,"CONSOLIDADO"}</definedName>
    <definedName name="wrn.dcf." hidden="1">{"mgmt forecast",#N/A,FALSE,"Mgmt Forecast";"dcf table",#N/A,FALSE,"Mgmt Forecast";"sensitivity",#N/A,FALSE,"Mgmt Forecast";"table inputs",#N/A,FALSE,"Mgmt Forecast";"calculations",#N/A,FALSE,"Mgmt Forecast"}</definedName>
    <definedName name="wrn.DespesasPorArea." hidden="1">{"TotalGeralDespesasPorArea",#N/A,FALSE,"VinculosAccessEfetivo"}</definedName>
    <definedName name="wrn.divestiture." hidden="1">{#N/A,#N/A,TRUE,"Overview";#N/A,#N/A,TRUE,"Divest Val";#N/A,#N/A,TRUE,"sources &amp; uses";#N/A,#N/A,TRUE,"Has-Gets Divest"}</definedName>
    <definedName name="wrn.ERELIMP." hidden="1">{#N/A,#N/A,FALSE,"FRETADOR";#N/A,#N/A,FALSE,"LOCADOR";#N/A,#N/A,FALSE,"TESPDOR";#N/A,#N/A,FALSE,"UNIDADEDOR"}</definedName>
    <definedName name="wrn.Everything." hidden="1">{#N/A,#N/A,FALSE,"Cover";#N/A,#N/A,FALSE,"Rilke Stand Alone";#N/A,#N/A,FALSE,"Poe Stand Alone";#N/A,#N/A,FALSE,"Poe (Calenderised, EUR)";#N/A,#N/A,FALSE,"Acq Veh (Poe)";#N/A,#N/A,FALSE,"Combined (Rilke_Poe)";#N/A,#N/A,FALSE,"Combined (Rilke_Poe)";#N/A,#N/A,FALSE,"Lincoln Stand Alone";#N/A,#N/A,FALSE,"Lincoln (Calenderised, EUR)";#N/A,#N/A,FALSE,"Combined (Poe_Lincoln)";#N/A,#N/A,FALSE,"Acq Veh (Rilke_Poe_Lincoln)";#N/A,#N/A,FALSE,"Combined (Rilke_Poe_Lincoln)";#N/A,#N/A,FALSE,"Thomas Standalone March";#N/A,#N/A,FALSE,"Thomas (Calenderised, EUR)";#N/A,#N/A,FALSE,"Acq Veh (Thomas)";#N/A,#N/A,FALSE,"Combined (Rilke_Thomas)"}</definedName>
    <definedName name="wrn.EXITO." hidden="1">{#N/A,#N/A,TRUE,"Op. Stats";#N/A,#N/A,TRUE,"New Stores";#N/A,#N/A,TRUE,"LAZARD TOTAL";#N/A,#N/A,TRUE,"Summary IS";#N/A,#N/A,TRUE,"97-LTM-98 Pro Forma";#N/A,#N/A,TRUE,"1997 Reconciliation";#N/A,#N/A,TRUE,"CAPEX &amp; WC";#N/A,#N/A,TRUE,"All Stores DCF Dollars";#N/A,#N/A,TRUE,"Existing DCF";#N/A,#N/A,TRUE,"Region A DCF";#N/A,#N/A,TRUE,"Region B DCF";#N/A,#N/A,TRUE,"APPENDIX";#N/A,#N/A,TRUE,"Total Region IS";#N/A,#N/A,TRUE,"LAZARD MEDELLIN";#N/A,#N/A,TRUE,"LAZARD BOGOTA";#N/A,#N/A,TRUE,"LAZARD CALI";#N/A,#N/A,TRUE,"LAZARD ATLANTICO";#N/A,#N/A,TRUE,"LAZARD OTHER";#N/A,#N/A,TRUE,"Existing IS";#N/A,#N/A,TRUE,"Region A IS";#N/A,#N/A,TRUE,"Region B IS";#N/A,#N/A,TRUE,"Sales Sq. M"}</definedName>
    <definedName name="wrn.FCB." hidden="1">{"FCB_ALL",#N/A,FALSE,"FCB"}</definedName>
    <definedName name="wrn.fcb._dcf" hidden="1">{"FCB_ALL",#N/A,FALSE,"FCB"}</definedName>
    <definedName name="wrn.fcb2" hidden="1">{"FCB_ALL",#N/A,FALSE,"FCB"}</definedName>
    <definedName name="wrn.fcb2_dcf" hidden="1">{"FCB_ALL",#N/A,FALSE,"FCB"}</definedName>
    <definedName name="wrn.Friendly." hidden="1">{#N/A,#N/A,TRUE,"Julio";#N/A,#N/A,TRUE,"Agosto";#N/A,#N/A,TRUE,"BHCo";#N/A,#N/A,TRUE,"Abril";#N/A,#N/A,TRUE,"Pro Forma"}</definedName>
    <definedName name="wrn.Full._.report." hidden="1">{"multiple",#N/A,FALSE,"client (2)";"margins",#N/A,FALSE,"client (2)";"data",#N/A,FALSE,"client (2)";"multiple",#N/A,FALSE,"client";"margins",#N/A,FALSE,"client";"data",#N/A,FALSE,"client"}</definedName>
    <definedName name="wrn.imp." hidden="1">{#N/A,#N/A,FALSE,"NET";#N/A,#N/A,FALSE,"caxi";#N/A,#N/A,FALSE,"nhai";#N/A,#N/A,FALSE,"urui";#N/A,#N/A,FALSE,"cali";#N/A,#N/A,FALSE,"joii";#N/A,#N/A,FALSE,"hol";#N/A,#N/A,FALSE,"poa";#N/A,#N/A,FALSE,"pel";#N/A,#N/A,FALSE,"cha";#N/A,#N/A,FALSE,"rgr";#N/A,#N/A,FALSE,"ere";#N/A,#N/A,FALSE,"scr";#N/A,#N/A,FALSE,"cri";#N/A,#N/A,FALSE,"bag";#N/A,#N/A,FALSE,"pfu";#N/A,#N/A,FALSE,"lit";#N/A,#N/A,FALSE,"mmd";#N/A,#N/A,FALSE,"sma";#N/A,#N/A,FALSE,"btg";#N/A,#N/A,FALSE,"far";#N/A,#N/A,FALSE,"laj";#N/A,#N/A,FALSE,"flo";#N/A,#N/A,FALSE,"076";#N/A,#N/A,FALSE,"iflo";#N/A,#N/A,FALSE,"blu"}</definedName>
    <definedName name="wrn.imp_flx." hidden="1">{#N/A,#N/A,FALSE,"CONSOLID";#N/A,#N/A,FALSE,"CIMENTO";#N/A,#N/A,FALSE,"METALURGIA";#N/A,#N/A,FALSE,"PAPEL";#N/A,#N/A,FALSE,"QUÍMICA";#N/A,#N/A,FALSE,"AGROINDL";#N/A,#N/A,FALSE,"OUTROS";#N/A,#N/A,FALSE,"REAL_ORCADO"}</definedName>
    <definedName name="wrn.IMPRE." hidden="1">{#N/A,#N/A,FALSE,"GERAL";#N/A,#N/A,FALSE,"LOCAÇÃO";#N/A,#N/A,FALSE,"FRETAMENTO";#N/A,#N/A,FALSE,"CARRETAS"}</definedName>
    <definedName name="wrn.impresión.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SO." hidden="1">{#N/A,#N/A,FALSE,"Plan1";#N/A,#N/A,FALSE,"Plan2"}</definedName>
    <definedName name="wrn.Imprimir." hidden="1">{"tabela",#N/A,FALSE,"Tabela";"decoração",#N/A,FALSE,"Decor.";"Informações",#N/A,FALSE,"Inform."}</definedName>
    <definedName name="wrn.Model.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wrn.new." hidden="1">{#N/A,#N/A,FALSE,"Impl";#N/A,#N/A,FALSE,"sum";#N/A,#N/A,FALSE,"cat";#N/A,#N/A,FALSE,"cum";#N/A,#N/A,FALSE,"varity";#N/A,#N/A,FALSE,"ddc";#N/A,#N/A,FALSE,"man";#N/A,#N/A,FALSE,"metra";#N/A,#N/A,FALSE,"volvo"}</definedName>
    <definedName name="wrn.OPP." hidden="1">{#N/A,#N/A,FALSE,"Brazil Summary";#N/A,#N/A,FALSE,"SEA CIF Summary";#N/A,#N/A,FALSE,"USGC Contract";#N/A,#N/A,FALSE,"USGC Spot";#N/A,#N/A,FALSE,"Brazil Base Cycle ";#N/A,#N/A,FALSE,"Brazil Base Trend";#N/A,#N/A,FALSE,"Brazil Low Cycle";#N/A,#N/A,FALSE,"Brazil Low Trend";#N/A,#N/A,FALSE,"Variables"}</definedName>
    <definedName name="wrn.PL." hidden="1">{"20 Years",#N/A,FALSE,"P&amp;Ls";"2001",#N/A,FALSE,"P&amp;Ls"}</definedName>
    <definedName name="wrn.Poe." hidden="1">{#N/A,#N/A,FALSE,"Poe Stand Alone";#N/A,#N/A,FALSE,"Poe (Calenderised, EUR)"}</definedName>
    <definedName name="wrn.prices." hidden="1">{#N/A,#N/A,TRUE,"BANAMEX";#N/A,#N/A,TRUE,"CGT";#N/A,#N/A,TRUE,"ALFA";#N/A,#N/A,TRUE,"ICA (2)"}</definedName>
    <definedName name="wrn.print._.graphs." hidden="1">{"cap_structure",#N/A,FALSE,"Graph-Mkt Cap";"price",#N/A,FALSE,"Graph-Price";"ebit",#N/A,FALSE,"Graph-EBITDA";"ebitda",#N/A,FALSE,"Graph-EBITDA"}</definedName>
    <definedName name="wrn.print._.raw._.data._.entry." hidden="1">{"inputs raw data",#N/A,TRUE,"INPUT"}</definedName>
    <definedName name="wrn.print._.raw._data._.entry2." hidden="1">{"inputs raw data",#N/A,TRUE,"INPUT"}</definedName>
    <definedName name="wrn.print._.summary._.sheets." hidden="1">{"summary1",#N/A,TRUE,"Comps";"summary2",#N/A,TRUE,"Comps";"summary3",#N/A,TRUE,"Comps"}</definedName>
    <definedName name="wrn.print._.summary._.sheets.2" hidden="1">{"summary1",#N/A,TRUE,"Comps";"summary2",#N/A,TRUE,"Comps";"summary3",#N/A,TRUE,"Comps"}</definedName>
    <definedName name="wrn.Print_Buyer." hidden="1">{#N/A,"DR",FALSE,"increm pf";#N/A,"MAMSI",FALSE,"increm pf";#N/A,"MAXI",FALSE,"increm pf";#N/A,"PCAM",FALSE,"increm pf";#N/A,"PHSV",FALSE,"increm pf";#N/A,"SIE",FALSE,"increm pf"}</definedName>
    <definedName name="wrn.Print_Target.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Relatório._.Resumido." hidden="1">{#N/A,#N/A,FALSE,"GP";#N/A,#N/A,FALSE,"Assinantes";#N/A,#N/A,FALSE,"Rede";#N/A,#N/A,FALSE,"Evolução";#N/A,#N/A,FALSE,"Resultado"}</definedName>
    <definedName name="wrn.Scenario._.Summary." hidden="1">{#N/A,#N/A,TRUE,"Summary";#N/A,"1",TRUE,"Summary";#N/A,"2",TRUE,"Summary";#N/A,"3",TRUE,"Summary";#N/A,"4",TRUE,"Summary";#N/A,"5",TRUE,"Summary";#N/A,"6",TRUE,"Summary";#N/A,"7",TRUE,"Summary";#N/A,"8",TRUE,"Summary";#N/A,"9",TRUE,"Summary";#N/A,"10",TRUE,"Summary";#N/A,"11",TRUE,"Summary"}</definedName>
    <definedName name="wrn.sdofinanceiro." hidden="1">{#N/A,#N/A,FALSE,"CONSOLIDADO";#N/A,#N/A,FALSE,"CIMENTO";#N/A,#N/A,FALSE,"METALURGIA";#N/A,#N/A,FALSE,"PAPEL";#N/A,#N/A,FALSE,"QUIMICA";#N/A,#N/A,FALSE,"AGROINDÚSTRIA";#N/A,#N/A,FALSE,"VINTERNACIONAL"}</definedName>
    <definedName name="wrn.STAND_ALONE_BOTH." hidden="1">{"FCB_ALL",#N/A,FALSE,"FCB";"GREY_ALL",#N/A,FALSE,"GREY"}</definedName>
    <definedName name="wrn.Stand_alone_both._dcf" hidden="1">{"FCB_ALL",#N/A,FALSE,"FCB";"GREY_ALL",#N/A,FALSE,"GREY"}</definedName>
    <definedName name="wrn.stay" hidden="1">{"summary1",#N/A,TRUE,"Comps";"summary2",#N/A,TRUE,"Comps";"summary3",#N/A,TRUE,"Comps"}</definedName>
    <definedName name="wrn.totalcomp." hidden="1">{"comp1",#N/A,FALSE,"COMPS";"footnotes",#N/A,FALSE,"COMPS"}</definedName>
    <definedName name="wrn.TUDO." hidden="1">{#N/A,#N/A,FALSE,"CONSMET";#N/A,#N/A,FALSE,"CBA";#N/A,#N/A,FALSE,"CMM";#N/A,#N/A,FALSE,"NIQUELTO";#N/A,#N/A,FALSE,"SBMANSA";#N/A,#N/A,FALSE,"ATLAS";#N/A,#N/A,FALSE,"STACRUZ";#N/A,#N/A,FALSE,"PIRAT"}</definedName>
    <definedName name="wrn.VENTAS.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Whole._.Pack." hidden="1">{"Board Income Statement",#N/A,FALSE,"Board Summary";"Board Balance Sheet",#N/A,FALSE,"Board Summary";"Board Cash Flow",#N/A,FALSE,"Board Summary";"Op Cap Startup",#N/A,FALSE,"Operating-Startup Expense (2)";"Total Salary",#N/A,FALSE,"Operating-Startup Expense (2)";"Op Salary",#N/A,FALSE,"Operating-Startup Expense (2)";"Cap Salary",#N/A,FALSE,"Operating-Startup Expense (2)";"Startup Salary",#N/A,FALSE,"Operating-Startup Expense (2)";#N/A,#N/A,FALSE,"Advertising &amp; Promotion (2)";#N/A,#N/A,FALSE,"G&amp;A (2)";#N/A,#N/A,FALSE,"Billings (2)";#N/A,#N/A,FALSE,"Travel (2)";#N/A,#N/A,FALSE,"Comms Cost (2)";#N/A,#N/A,FALSE,"CAPEX (3)";#N/A,#N/A,FALSE,"CAPEX (2)"}</definedName>
    <definedName name="wrn.wpoall." hidden="1">{"wpocash",#N/A,FALSE,"WPOALLT";"wpoinc",#N/A,FALSE,"WPOALLT";"wpobroad",#N/A,FALSE,"WPOALLT";"wpocable",#N/A,FALSE,"WPOALLT";"wpoexcl",#N/A,FALSE,"WPOALLT";"wponwsweek",#N/A,FALSE,"WPOALLT";"wpopost",#N/A,FALSE,"WPOALLT"}</definedName>
    <definedName name="ws">#REF!</definedName>
    <definedName name="wsa">#N/A</definedName>
    <definedName name="wvu.inputs._.raw._.data.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PLANILHA2.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wvu.Print_Todo.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Socios._.95.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ummary1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2.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3.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4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4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6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w" hidden="1">{#N/A,#N/A,FALSE,"Aging Summary";#N/A,#N/A,FALSE,"Ratio Analysis";#N/A,#N/A,FALSE,"Test 120 Day Accts";#N/A,#N/A,FALSE,"Tickmarks"}</definedName>
    <definedName name="wwq">#N/A</definedName>
    <definedName name="wwqq">#N/A</definedName>
    <definedName name="wwqqww">#N/A</definedName>
    <definedName name="www" hidden="1">{#N/A,#N/A,FALSE,"Plan1";#N/A,#N/A,FALSE,"Plan2"}</definedName>
    <definedName name="wwww">#N/A</definedName>
    <definedName name="wwwww">#REF!</definedName>
    <definedName name="wwwwww">#N/A</definedName>
    <definedName name="wwwwwwww">#N/A</definedName>
    <definedName name="wwwwwwwwwwwww" hidden="1">#REF!</definedName>
    <definedName name="x">#N/A</definedName>
    <definedName name="xc">#REF!</definedName>
    <definedName name="XCFV" hidden="1">{#N/A,#N/A,FALSE,"Plan1";#N/A,#N/A,FALSE,"Plan2"}</definedName>
    <definedName name="XCV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XCXZ">recuperação #REF!</definedName>
    <definedName name="xfgnfgh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">#REF!</definedName>
    <definedName name="xxwdw" hidden="1">#REF!</definedName>
    <definedName name="xxx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xxxx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xxxxxxx" hidden="1">#REF!</definedName>
    <definedName name="xxxxxxxxxxx" hidden="1">#REF!</definedName>
    <definedName name="xxxxxxxxxxxs" hidden="1">#REF!</definedName>
    <definedName name="xzc\z" hidden="1">#REF!</definedName>
    <definedName name="y">#N/A</definedName>
    <definedName name="Year">#REF!</definedName>
    <definedName name="yt">#N/A</definedName>
    <definedName name="yterytr" hidden="1">#REF!</definedName>
    <definedName name="ytyt">#N/A</definedName>
    <definedName name="ytytyt">#N/A</definedName>
    <definedName name="yy" hidden="1">{#N/A,#N/A,FALSE,"Plan1";#N/A,#N/A,FALSE,"Plan2"}</definedName>
    <definedName name="yyy" hidden="1">{#N/A,#N/A,FALSE,"Plan1";#N/A,#N/A,FALSE,"Plan2"}</definedName>
    <definedName name="yyyy">#N/A</definedName>
    <definedName name="yyyyy" hidden="1">{#N/A,#N/A,FALSE,"Plan1";#N/A,#N/A,FALSE,"Plan2"}</definedName>
    <definedName name="yyyyyy">#N/A</definedName>
    <definedName name="yyyyyyyy">#N/A</definedName>
    <definedName name="yyyyyyyyyyyyyy" hidden="1">#REF!</definedName>
    <definedName name="yyyyyyyyyyyyyyt" hidden="1">#REF!</definedName>
    <definedName name="Z_9728E282_0F6C_11D3_BD8A_000021691BF2_.wvu.FilterData" hidden="1">#REF!</definedName>
    <definedName name="Z_9AD9F8EC_02C7_11D3_8AD4_002035336BE0_.wvu.PrintTitles" hidden="1">#REF!</definedName>
    <definedName name="zcd">#REF!</definedName>
    <definedName name="zdfvsd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ZEROFIN.DESPFIN">#N/A</definedName>
    <definedName name="ZEROFIN.ZEROFIN">#N/A</definedName>
    <definedName name="zerofin1">#N/A</definedName>
    <definedName name="zvvczvcx" hidden="1">#REF!</definedName>
    <definedName name="zxc\xcz">#REF!</definedName>
    <definedName name="zxc\zxc\xc">#REF!</definedName>
    <definedName name="ZXD" hidden="1">{#N/A,#N/A,FALSE,"Plan1";#N/A,#N/A,FALSE,"Plan2"}</definedName>
    <definedName name="zzzzzzz" hidden="1">#REF!</definedName>
    <definedName name="zzzzzzzzz" hidden="1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9" i="24" l="1"/>
  <c r="P18" i="18" l="1"/>
  <c r="Q18" i="18"/>
  <c r="R18" i="18"/>
  <c r="C33" i="12" l="1"/>
  <c r="E18" i="22"/>
  <c r="S10" i="22" l="1"/>
  <c r="S11" i="22"/>
  <c r="S12" i="22"/>
  <c r="S13" i="22"/>
  <c r="S14" i="22"/>
  <c r="S15" i="22"/>
  <c r="S16" i="22"/>
  <c r="S17" i="22"/>
  <c r="S18" i="22"/>
  <c r="S9" i="22"/>
  <c r="F5" i="24" l="1"/>
  <c r="F6" i="24"/>
  <c r="F7" i="24"/>
  <c r="F8" i="24"/>
  <c r="F9" i="24"/>
  <c r="F10" i="24"/>
  <c r="F11" i="24"/>
  <c r="F12" i="24"/>
  <c r="F13" i="24"/>
  <c r="F14" i="24"/>
  <c r="F15" i="24"/>
  <c r="F16" i="24"/>
  <c r="F17" i="24"/>
  <c r="F18" i="24"/>
  <c r="F19" i="24"/>
  <c r="F20" i="24"/>
  <c r="F21" i="24"/>
  <c r="F22" i="24"/>
  <c r="F23" i="24"/>
  <c r="F24" i="24"/>
  <c r="F25" i="24"/>
  <c r="F26" i="24"/>
  <c r="F27" i="24"/>
  <c r="F3" i="24"/>
  <c r="E3" i="24"/>
  <c r="G3" i="24" s="1"/>
  <c r="K20" i="23"/>
  <c r="K21" i="23"/>
  <c r="K22" i="23"/>
  <c r="K23" i="23"/>
  <c r="K24" i="23"/>
  <c r="K25" i="23"/>
  <c r="K26" i="23"/>
  <c r="K27" i="23"/>
  <c r="K28" i="23"/>
  <c r="K29" i="23"/>
  <c r="K30" i="23"/>
  <c r="K31" i="23"/>
  <c r="K32" i="23"/>
  <c r="K33" i="23"/>
  <c r="K34" i="23"/>
  <c r="K35" i="23"/>
  <c r="K36" i="23"/>
  <c r="K37" i="23"/>
  <c r="K38" i="23"/>
  <c r="K39" i="23"/>
  <c r="K17" i="23"/>
  <c r="K18" i="23"/>
  <c r="K19" i="23"/>
  <c r="K15" i="23"/>
  <c r="J15" i="23"/>
  <c r="Q20" i="18" l="1"/>
  <c r="H166" i="21" l="1"/>
  <c r="H167" i="21"/>
  <c r="H168" i="21"/>
  <c r="H169" i="21"/>
  <c r="H170" i="21"/>
  <c r="H171" i="21"/>
  <c r="H172" i="21"/>
  <c r="H173" i="21"/>
  <c r="H174" i="21"/>
  <c r="Y20" i="18" l="1"/>
  <c r="O19" i="22"/>
  <c r="T20" i="18" l="1"/>
  <c r="AI20" i="18"/>
  <c r="AD20" i="18"/>
  <c r="V20" i="18"/>
  <c r="S20" i="18"/>
  <c r="AF20" i="18"/>
  <c r="AK20" i="18"/>
  <c r="AH20" i="18"/>
  <c r="AL20" i="18"/>
  <c r="AB20" i="18"/>
  <c r="R20" i="18"/>
  <c r="W20" i="18"/>
  <c r="AC20" i="18"/>
  <c r="U20" i="18"/>
  <c r="AE20" i="18"/>
  <c r="Z20" i="18"/>
  <c r="AM20" i="18"/>
  <c r="AJ20" i="18"/>
  <c r="AG20" i="18"/>
  <c r="AA20" i="18"/>
  <c r="X20" i="18"/>
  <c r="M75" i="22"/>
  <c r="M76" i="22"/>
  <c r="M77" i="22"/>
  <c r="M78" i="22"/>
  <c r="M79" i="22"/>
  <c r="M80" i="22"/>
  <c r="M81" i="22"/>
  <c r="M82" i="22"/>
  <c r="M83" i="22"/>
  <c r="M84" i="22"/>
  <c r="M85" i="22"/>
  <c r="M86" i="22"/>
  <c r="M74" i="22"/>
  <c r="O79" i="22"/>
  <c r="O84" i="22"/>
  <c r="R22" i="22"/>
  <c r="J87" i="22"/>
  <c r="R21" i="22"/>
  <c r="K87" i="22"/>
  <c r="N86" i="22"/>
  <c r="P86" i="22" s="1"/>
  <c r="N85" i="22"/>
  <c r="O85" i="22"/>
  <c r="N84" i="22"/>
  <c r="N83" i="22"/>
  <c r="N82" i="22"/>
  <c r="N81" i="22"/>
  <c r="N80" i="22"/>
  <c r="N79" i="22"/>
  <c r="N78" i="22"/>
  <c r="O78" i="22"/>
  <c r="N77" i="22"/>
  <c r="O77" i="22"/>
  <c r="N76" i="22"/>
  <c r="N75" i="22"/>
  <c r="O75" i="22"/>
  <c r="H6" i="21"/>
  <c r="H7" i="21"/>
  <c r="H8" i="21"/>
  <c r="H9" i="21"/>
  <c r="H10" i="21"/>
  <c r="H11" i="21"/>
  <c r="H12" i="21"/>
  <c r="H13" i="21"/>
  <c r="H14" i="21"/>
  <c r="H15" i="21"/>
  <c r="H16" i="21"/>
  <c r="H17" i="21"/>
  <c r="H18" i="21"/>
  <c r="H19" i="21"/>
  <c r="H20" i="21"/>
  <c r="H21" i="21"/>
  <c r="H22" i="21"/>
  <c r="H23" i="21"/>
  <c r="H24" i="21"/>
  <c r="H25" i="21"/>
  <c r="H26" i="21"/>
  <c r="H27" i="21"/>
  <c r="H28" i="21"/>
  <c r="H29" i="21"/>
  <c r="H30" i="21"/>
  <c r="H31" i="21"/>
  <c r="H32" i="21"/>
  <c r="H33" i="21"/>
  <c r="H34" i="21"/>
  <c r="H35" i="21"/>
  <c r="H36" i="21"/>
  <c r="H37" i="21"/>
  <c r="H38" i="21"/>
  <c r="H39" i="21"/>
  <c r="H40" i="21"/>
  <c r="H41" i="21"/>
  <c r="H42" i="21"/>
  <c r="H43" i="21"/>
  <c r="H44" i="21"/>
  <c r="H45" i="21"/>
  <c r="H46" i="21"/>
  <c r="H47" i="21"/>
  <c r="H48" i="21"/>
  <c r="H49" i="21"/>
  <c r="H50" i="21"/>
  <c r="H51" i="21"/>
  <c r="H52" i="21"/>
  <c r="H53" i="21"/>
  <c r="H54" i="21"/>
  <c r="H55" i="21"/>
  <c r="H56" i="21"/>
  <c r="H57" i="21"/>
  <c r="H58" i="21"/>
  <c r="H59" i="21"/>
  <c r="H60" i="21"/>
  <c r="H61" i="21"/>
  <c r="H62" i="21"/>
  <c r="H63" i="21"/>
  <c r="H64" i="21"/>
  <c r="H65" i="21"/>
  <c r="H66" i="21"/>
  <c r="H67" i="21"/>
  <c r="H68" i="21"/>
  <c r="H69" i="21"/>
  <c r="H70" i="21"/>
  <c r="H71" i="21"/>
  <c r="H72" i="21"/>
  <c r="H73" i="21"/>
  <c r="H74" i="21"/>
  <c r="H75" i="21"/>
  <c r="H76" i="21"/>
  <c r="H77" i="21"/>
  <c r="H78" i="21"/>
  <c r="H79" i="21"/>
  <c r="H80" i="21"/>
  <c r="H81" i="21"/>
  <c r="H82" i="21"/>
  <c r="H83" i="21"/>
  <c r="H84" i="21"/>
  <c r="H85" i="21"/>
  <c r="H86" i="21"/>
  <c r="H87" i="21"/>
  <c r="H88" i="21"/>
  <c r="H89" i="21"/>
  <c r="H90" i="21"/>
  <c r="H91" i="21"/>
  <c r="H92" i="21"/>
  <c r="H93" i="21"/>
  <c r="H94" i="21"/>
  <c r="H95" i="21"/>
  <c r="H96" i="21"/>
  <c r="H97" i="21"/>
  <c r="H98" i="21"/>
  <c r="H99" i="21"/>
  <c r="H100" i="21"/>
  <c r="H101" i="21"/>
  <c r="H102" i="21"/>
  <c r="H103" i="21"/>
  <c r="H104" i="21"/>
  <c r="H105" i="21"/>
  <c r="H106" i="21"/>
  <c r="H107" i="21"/>
  <c r="H108" i="21"/>
  <c r="H109" i="21"/>
  <c r="H110" i="21"/>
  <c r="H111" i="21"/>
  <c r="H112" i="21"/>
  <c r="H113" i="21"/>
  <c r="H114" i="21"/>
  <c r="H115" i="21"/>
  <c r="H116" i="21"/>
  <c r="H117" i="21"/>
  <c r="H118" i="21"/>
  <c r="H119" i="21"/>
  <c r="H120" i="21"/>
  <c r="H121" i="21"/>
  <c r="H122" i="21"/>
  <c r="H123" i="21"/>
  <c r="H124" i="21"/>
  <c r="H125" i="21"/>
  <c r="H126" i="21"/>
  <c r="H127" i="21"/>
  <c r="H128" i="21"/>
  <c r="H129" i="21"/>
  <c r="H130" i="21"/>
  <c r="H131" i="21"/>
  <c r="H132" i="21"/>
  <c r="H133" i="21"/>
  <c r="H134" i="21"/>
  <c r="H135" i="21"/>
  <c r="H136" i="21"/>
  <c r="H137" i="21"/>
  <c r="H138" i="21"/>
  <c r="H139" i="21"/>
  <c r="H140" i="21"/>
  <c r="H141" i="21"/>
  <c r="H142" i="21"/>
  <c r="H143" i="21"/>
  <c r="H144" i="21"/>
  <c r="H145" i="21"/>
  <c r="H146" i="21"/>
  <c r="H147" i="21"/>
  <c r="H148" i="21"/>
  <c r="H149" i="21"/>
  <c r="H150" i="21"/>
  <c r="H151" i="21"/>
  <c r="H152" i="21"/>
  <c r="H153" i="21"/>
  <c r="H154" i="21"/>
  <c r="H155" i="21"/>
  <c r="H156" i="21"/>
  <c r="H157" i="21"/>
  <c r="H158" i="21"/>
  <c r="H159" i="21"/>
  <c r="H160" i="21"/>
  <c r="H162" i="21"/>
  <c r="H163" i="21"/>
  <c r="H164" i="21"/>
  <c r="H165" i="21"/>
  <c r="H161" i="21"/>
  <c r="Q86" i="22" l="1"/>
  <c r="N87" i="22"/>
  <c r="P77" i="22"/>
  <c r="P84" i="22"/>
  <c r="P78" i="22"/>
  <c r="P79" i="22"/>
  <c r="Q79" i="22"/>
  <c r="Q77" i="22"/>
  <c r="O81" i="22"/>
  <c r="Q84" i="22"/>
  <c r="Q78" i="22"/>
  <c r="O82" i="22"/>
  <c r="P82" i="22" s="1"/>
  <c r="Q82" i="22" s="1"/>
  <c r="P81" i="22"/>
  <c r="Q81" i="22" s="1"/>
  <c r="P75" i="22"/>
  <c r="Q75" i="22" s="1"/>
  <c r="P85" i="22"/>
  <c r="Q85" i="22" s="1"/>
  <c r="L87" i="22"/>
  <c r="O76" i="22"/>
  <c r="P76" i="22" s="1"/>
  <c r="Q76" i="22" s="1"/>
  <c r="O83" i="22"/>
  <c r="P83" i="22" s="1"/>
  <c r="Q83" i="22" s="1"/>
  <c r="O74" i="22"/>
  <c r="O80" i="22"/>
  <c r="P80" i="22" s="1"/>
  <c r="Q80" i="22" s="1"/>
  <c r="D28" i="24"/>
  <c r="Q22" i="22"/>
  <c r="J68" i="22"/>
  <c r="J67" i="22"/>
  <c r="J66" i="22"/>
  <c r="J65" i="22"/>
  <c r="J64" i="22"/>
  <c r="J63" i="22"/>
  <c r="J62" i="22"/>
  <c r="J61" i="22"/>
  <c r="J60" i="22"/>
  <c r="J59" i="22"/>
  <c r="J58" i="22"/>
  <c r="J57" i="22"/>
  <c r="J56" i="22"/>
  <c r="J50" i="22"/>
  <c r="J49" i="22"/>
  <c r="J48" i="22"/>
  <c r="J47" i="22"/>
  <c r="J46" i="22"/>
  <c r="J45" i="22"/>
  <c r="J44" i="22"/>
  <c r="J43" i="22"/>
  <c r="J42" i="22"/>
  <c r="J41" i="22"/>
  <c r="J40" i="22"/>
  <c r="J39" i="22"/>
  <c r="Q21" i="22"/>
  <c r="C34" i="12"/>
  <c r="D34" i="12" s="1"/>
  <c r="K69" i="22"/>
  <c r="N68" i="22"/>
  <c r="P68" i="22" s="1"/>
  <c r="L68" i="22"/>
  <c r="M68" i="22" s="1"/>
  <c r="N67" i="22"/>
  <c r="L67" i="22"/>
  <c r="M67" i="22" s="1"/>
  <c r="N66" i="22"/>
  <c r="L66" i="22"/>
  <c r="O66" i="22" s="1"/>
  <c r="P66" i="22" s="1"/>
  <c r="N65" i="22"/>
  <c r="L65" i="22"/>
  <c r="O65" i="22" s="1"/>
  <c r="N64" i="22"/>
  <c r="L64" i="22"/>
  <c r="O64" i="22" s="1"/>
  <c r="N63" i="22"/>
  <c r="L63" i="22"/>
  <c r="M63" i="22" s="1"/>
  <c r="N62" i="22"/>
  <c r="L62" i="22"/>
  <c r="O62" i="22" s="1"/>
  <c r="P62" i="22" s="1"/>
  <c r="N61" i="22"/>
  <c r="L61" i="22"/>
  <c r="O61" i="22" s="1"/>
  <c r="P61" i="22" s="1"/>
  <c r="N60" i="22"/>
  <c r="L60" i="22"/>
  <c r="O60" i="22" s="1"/>
  <c r="P60" i="22" s="1"/>
  <c r="N59" i="22"/>
  <c r="L59" i="22"/>
  <c r="M59" i="22" s="1"/>
  <c r="N58" i="22"/>
  <c r="L58" i="22"/>
  <c r="O58" i="22" s="1"/>
  <c r="P58" i="22" s="1"/>
  <c r="N57" i="22"/>
  <c r="L57" i="22"/>
  <c r="O57" i="22" s="1"/>
  <c r="L56" i="22"/>
  <c r="O56" i="22" s="1"/>
  <c r="M58" i="22" l="1"/>
  <c r="Q58" i="22" s="1"/>
  <c r="M66" i="22"/>
  <c r="Q66" i="22" s="1"/>
  <c r="M56" i="22"/>
  <c r="O87" i="22"/>
  <c r="P74" i="22"/>
  <c r="Q74" i="22" s="1"/>
  <c r="M87" i="22"/>
  <c r="J69" i="22"/>
  <c r="M61" i="22"/>
  <c r="O63" i="22"/>
  <c r="P63" i="22" s="1"/>
  <c r="Q63" i="22" s="1"/>
  <c r="Q61" i="22"/>
  <c r="P64" i="22"/>
  <c r="L69" i="22"/>
  <c r="P57" i="22"/>
  <c r="M62" i="22"/>
  <c r="Q62" i="22" s="1"/>
  <c r="P65" i="22"/>
  <c r="M57" i="22"/>
  <c r="O59" i="22"/>
  <c r="P59" i="22" s="1"/>
  <c r="Q59" i="22" s="1"/>
  <c r="M65" i="22"/>
  <c r="O67" i="22"/>
  <c r="P67" i="22" s="1"/>
  <c r="Q67" i="22" s="1"/>
  <c r="N69" i="22"/>
  <c r="Q68" i="22"/>
  <c r="P56" i="22"/>
  <c r="O69" i="22"/>
  <c r="M60" i="22"/>
  <c r="M64" i="22"/>
  <c r="M69" i="22" l="1"/>
  <c r="Q64" i="22"/>
  <c r="P87" i="22"/>
  <c r="Q87" i="22"/>
  <c r="Q65" i="22"/>
  <c r="Q57" i="22"/>
  <c r="Q60" i="22"/>
  <c r="P69" i="22"/>
  <c r="Q56" i="22"/>
  <c r="Q69" i="22" l="1"/>
  <c r="D40" i="23" l="1"/>
  <c r="L56" i="19" l="1"/>
  <c r="L71" i="19"/>
  <c r="L82" i="19"/>
  <c r="L87" i="19"/>
  <c r="L88" i="19"/>
  <c r="L108" i="19"/>
  <c r="L118" i="19"/>
  <c r="L133" i="19"/>
  <c r="N133" i="19" s="1"/>
  <c r="L144" i="19"/>
  <c r="L148" i="19"/>
  <c r="L159" i="19"/>
  <c r="M192" i="19"/>
  <c r="J192" i="19"/>
  <c r="K192" i="19" s="1"/>
  <c r="L192" i="19" s="1"/>
  <c r="M191" i="19"/>
  <c r="J191" i="19"/>
  <c r="K191" i="19" s="1"/>
  <c r="L191" i="19" s="1"/>
  <c r="M190" i="19"/>
  <c r="J190" i="19"/>
  <c r="K190" i="19" s="1"/>
  <c r="L190" i="19" s="1"/>
  <c r="M189" i="19"/>
  <c r="J189" i="19"/>
  <c r="K189" i="19" s="1"/>
  <c r="L189" i="19" s="1"/>
  <c r="N189" i="19" s="1"/>
  <c r="M188" i="19"/>
  <c r="K188" i="19"/>
  <c r="J188" i="19"/>
  <c r="M187" i="19"/>
  <c r="J187" i="19"/>
  <c r="K187" i="19" s="1"/>
  <c r="L187" i="19" s="1"/>
  <c r="M186" i="19"/>
  <c r="K186" i="19"/>
  <c r="L186" i="19" s="1"/>
  <c r="J186" i="19"/>
  <c r="M185" i="19"/>
  <c r="J185" i="19"/>
  <c r="K185" i="19" s="1"/>
  <c r="L185" i="19" s="1"/>
  <c r="M184" i="19"/>
  <c r="J184" i="19"/>
  <c r="K184" i="19" s="1"/>
  <c r="L184" i="19" s="1"/>
  <c r="M183" i="19"/>
  <c r="J183" i="19"/>
  <c r="K183" i="19" s="1"/>
  <c r="L183" i="19" s="1"/>
  <c r="N183" i="19" s="1"/>
  <c r="M182" i="19"/>
  <c r="J182" i="19"/>
  <c r="K182" i="19" s="1"/>
  <c r="L182" i="19" s="1"/>
  <c r="M181" i="19"/>
  <c r="J181" i="19"/>
  <c r="K181" i="19" s="1"/>
  <c r="L181" i="19" s="1"/>
  <c r="N181" i="19" s="1"/>
  <c r="M180" i="19"/>
  <c r="K180" i="19"/>
  <c r="J180" i="19"/>
  <c r="M179" i="19"/>
  <c r="J179" i="19"/>
  <c r="K179" i="19" s="1"/>
  <c r="M178" i="19"/>
  <c r="K178" i="19"/>
  <c r="L178" i="19" s="1"/>
  <c r="J178" i="19"/>
  <c r="M177" i="19"/>
  <c r="J177" i="19"/>
  <c r="K177" i="19" s="1"/>
  <c r="L177" i="19" s="1"/>
  <c r="M176" i="19"/>
  <c r="J176" i="19"/>
  <c r="K176" i="19" s="1"/>
  <c r="L176" i="19" s="1"/>
  <c r="M175" i="19"/>
  <c r="J175" i="19"/>
  <c r="K175" i="19" s="1"/>
  <c r="L175" i="19" s="1"/>
  <c r="N175" i="19" s="1"/>
  <c r="M174" i="19"/>
  <c r="J174" i="19"/>
  <c r="K174" i="19" s="1"/>
  <c r="L174" i="19" s="1"/>
  <c r="M173" i="19"/>
  <c r="J173" i="19"/>
  <c r="K173" i="19" s="1"/>
  <c r="L173" i="19" s="1"/>
  <c r="N173" i="19" s="1"/>
  <c r="M172" i="19"/>
  <c r="K172" i="19"/>
  <c r="J172" i="19"/>
  <c r="M171" i="19"/>
  <c r="J171" i="19"/>
  <c r="K171" i="19" s="1"/>
  <c r="L171" i="19" s="1"/>
  <c r="M170" i="19"/>
  <c r="K170" i="19"/>
  <c r="L170" i="19" s="1"/>
  <c r="J170" i="19"/>
  <c r="M169" i="19"/>
  <c r="J169" i="19"/>
  <c r="K169" i="19" s="1"/>
  <c r="L169" i="19" s="1"/>
  <c r="M168" i="19"/>
  <c r="J168" i="19"/>
  <c r="K168" i="19" s="1"/>
  <c r="L168" i="19" s="1"/>
  <c r="M167" i="19"/>
  <c r="J167" i="19"/>
  <c r="K167" i="19" s="1"/>
  <c r="L167" i="19" s="1"/>
  <c r="N167" i="19" s="1"/>
  <c r="M166" i="19"/>
  <c r="J166" i="19"/>
  <c r="K166" i="19" s="1"/>
  <c r="L166" i="19" s="1"/>
  <c r="M165" i="19"/>
  <c r="J165" i="19"/>
  <c r="K165" i="19" s="1"/>
  <c r="L165" i="19" s="1"/>
  <c r="N165" i="19" s="1"/>
  <c r="M164" i="19"/>
  <c r="K164" i="19"/>
  <c r="J164" i="19"/>
  <c r="M163" i="19"/>
  <c r="J163" i="19"/>
  <c r="K163" i="19" s="1"/>
  <c r="M162" i="19"/>
  <c r="K162" i="19"/>
  <c r="L162" i="19" s="1"/>
  <c r="J162" i="19"/>
  <c r="M161" i="19"/>
  <c r="J161" i="19"/>
  <c r="K161" i="19" s="1"/>
  <c r="L161" i="19" s="1"/>
  <c r="M160" i="19"/>
  <c r="J160" i="19"/>
  <c r="K160" i="19" s="1"/>
  <c r="L160" i="19" s="1"/>
  <c r="M159" i="19"/>
  <c r="N159" i="19"/>
  <c r="J159" i="19"/>
  <c r="K159" i="19" s="1"/>
  <c r="M158" i="19"/>
  <c r="J158" i="19"/>
  <c r="K158" i="19" s="1"/>
  <c r="M157" i="19"/>
  <c r="J157" i="19"/>
  <c r="K157" i="19" s="1"/>
  <c r="L157" i="19" s="1"/>
  <c r="N157" i="19" s="1"/>
  <c r="M156" i="19"/>
  <c r="K156" i="19"/>
  <c r="J156" i="19"/>
  <c r="M155" i="19"/>
  <c r="J155" i="19"/>
  <c r="K155" i="19" s="1"/>
  <c r="L155" i="19" s="1"/>
  <c r="M154" i="19"/>
  <c r="K154" i="19"/>
  <c r="L154" i="19" s="1"/>
  <c r="J154" i="19"/>
  <c r="M153" i="19"/>
  <c r="J153" i="19"/>
  <c r="K153" i="19" s="1"/>
  <c r="L153" i="19" s="1"/>
  <c r="M152" i="19"/>
  <c r="J152" i="19"/>
  <c r="K152" i="19" s="1"/>
  <c r="L152" i="19" s="1"/>
  <c r="M151" i="19"/>
  <c r="J151" i="19"/>
  <c r="K151" i="19" s="1"/>
  <c r="L151" i="19" s="1"/>
  <c r="N151" i="19" s="1"/>
  <c r="M150" i="19"/>
  <c r="J150" i="19"/>
  <c r="K150" i="19" s="1"/>
  <c r="L150" i="19" s="1"/>
  <c r="M149" i="19"/>
  <c r="J149" i="19"/>
  <c r="K149" i="19" s="1"/>
  <c r="L149" i="19" s="1"/>
  <c r="N149" i="19" s="1"/>
  <c r="M148" i="19"/>
  <c r="K148" i="19"/>
  <c r="N148" i="19" s="1"/>
  <c r="J148" i="19"/>
  <c r="M147" i="19"/>
  <c r="J147" i="19"/>
  <c r="K147" i="19" s="1"/>
  <c r="M146" i="19"/>
  <c r="K146" i="19"/>
  <c r="L146" i="19" s="1"/>
  <c r="J146" i="19"/>
  <c r="M145" i="19"/>
  <c r="J145" i="19"/>
  <c r="K145" i="19" s="1"/>
  <c r="L145" i="19" s="1"/>
  <c r="M144" i="19"/>
  <c r="J144" i="19"/>
  <c r="K144" i="19" s="1"/>
  <c r="M143" i="19"/>
  <c r="J143" i="19"/>
  <c r="K143" i="19" s="1"/>
  <c r="L143" i="19" s="1"/>
  <c r="N143" i="19" s="1"/>
  <c r="M142" i="19"/>
  <c r="J142" i="19"/>
  <c r="K142" i="19" s="1"/>
  <c r="M141" i="19"/>
  <c r="J141" i="19"/>
  <c r="K141" i="19" s="1"/>
  <c r="L141" i="19" s="1"/>
  <c r="N141" i="19" s="1"/>
  <c r="M140" i="19"/>
  <c r="K140" i="19"/>
  <c r="J140" i="19"/>
  <c r="M139" i="19"/>
  <c r="J139" i="19"/>
  <c r="K139" i="19" s="1"/>
  <c r="M138" i="19"/>
  <c r="K138" i="19"/>
  <c r="L138" i="19" s="1"/>
  <c r="J138" i="19"/>
  <c r="M137" i="19"/>
  <c r="J137" i="19"/>
  <c r="K137" i="19" s="1"/>
  <c r="L137" i="19" s="1"/>
  <c r="M136" i="19"/>
  <c r="J136" i="19"/>
  <c r="K136" i="19" s="1"/>
  <c r="L136" i="19" s="1"/>
  <c r="M135" i="19"/>
  <c r="J135" i="19"/>
  <c r="K135" i="19" s="1"/>
  <c r="L135" i="19" s="1"/>
  <c r="N135" i="19" s="1"/>
  <c r="M134" i="19"/>
  <c r="J134" i="19"/>
  <c r="K134" i="19" s="1"/>
  <c r="L134" i="19" s="1"/>
  <c r="M133" i="19"/>
  <c r="J133" i="19"/>
  <c r="K133" i="19" s="1"/>
  <c r="M132" i="19"/>
  <c r="K132" i="19"/>
  <c r="J132" i="19"/>
  <c r="M131" i="19"/>
  <c r="J131" i="19"/>
  <c r="K131" i="19" s="1"/>
  <c r="M130" i="19"/>
  <c r="K130" i="19"/>
  <c r="L130" i="19" s="1"/>
  <c r="J130" i="19"/>
  <c r="M129" i="19"/>
  <c r="J129" i="19"/>
  <c r="K129" i="19" s="1"/>
  <c r="L129" i="19" s="1"/>
  <c r="M128" i="19"/>
  <c r="J128" i="19"/>
  <c r="K128" i="19" s="1"/>
  <c r="L128" i="19" s="1"/>
  <c r="M127" i="19"/>
  <c r="J127" i="19"/>
  <c r="K127" i="19" s="1"/>
  <c r="L127" i="19" s="1"/>
  <c r="N127" i="19" s="1"/>
  <c r="M126" i="19"/>
  <c r="J126" i="19"/>
  <c r="K126" i="19" s="1"/>
  <c r="M125" i="19"/>
  <c r="J125" i="19"/>
  <c r="K125" i="19" s="1"/>
  <c r="L125" i="19" s="1"/>
  <c r="N125" i="19" s="1"/>
  <c r="M124" i="19"/>
  <c r="K124" i="19"/>
  <c r="J124" i="19"/>
  <c r="M123" i="19"/>
  <c r="J123" i="19"/>
  <c r="K123" i="19" s="1"/>
  <c r="M122" i="19"/>
  <c r="K122" i="19"/>
  <c r="L122" i="19" s="1"/>
  <c r="J122" i="19"/>
  <c r="M121" i="19"/>
  <c r="J121" i="19"/>
  <c r="K121" i="19" s="1"/>
  <c r="L121" i="19" s="1"/>
  <c r="M120" i="19"/>
  <c r="J120" i="19"/>
  <c r="K120" i="19" s="1"/>
  <c r="L120" i="19" s="1"/>
  <c r="M119" i="19"/>
  <c r="J119" i="19"/>
  <c r="K119" i="19" s="1"/>
  <c r="L119" i="19" s="1"/>
  <c r="N119" i="19" s="1"/>
  <c r="M118" i="19"/>
  <c r="J118" i="19"/>
  <c r="K118" i="19" s="1"/>
  <c r="M117" i="19"/>
  <c r="J117" i="19"/>
  <c r="K117" i="19" s="1"/>
  <c r="L117" i="19" s="1"/>
  <c r="N117" i="19" s="1"/>
  <c r="M116" i="19"/>
  <c r="K116" i="19"/>
  <c r="J116" i="19"/>
  <c r="M115" i="19"/>
  <c r="J115" i="19"/>
  <c r="K115" i="19" s="1"/>
  <c r="M114" i="19"/>
  <c r="K114" i="19"/>
  <c r="L114" i="19" s="1"/>
  <c r="J114" i="19"/>
  <c r="M113" i="19"/>
  <c r="J113" i="19"/>
  <c r="K113" i="19" s="1"/>
  <c r="L113" i="19" s="1"/>
  <c r="M112" i="19"/>
  <c r="J112" i="19"/>
  <c r="K112" i="19" s="1"/>
  <c r="L112" i="19" s="1"/>
  <c r="M111" i="19"/>
  <c r="J111" i="19"/>
  <c r="K111" i="19" s="1"/>
  <c r="L111" i="19" s="1"/>
  <c r="N111" i="19" s="1"/>
  <c r="M110" i="19"/>
  <c r="J110" i="19"/>
  <c r="K110" i="19" s="1"/>
  <c r="M109" i="19"/>
  <c r="J109" i="19"/>
  <c r="K109" i="19" s="1"/>
  <c r="L109" i="19" s="1"/>
  <c r="N109" i="19" s="1"/>
  <c r="M108" i="19"/>
  <c r="K108" i="19"/>
  <c r="J108" i="19"/>
  <c r="M107" i="19"/>
  <c r="J107" i="19"/>
  <c r="K107" i="19" s="1"/>
  <c r="M106" i="19"/>
  <c r="K106" i="19"/>
  <c r="L106" i="19" s="1"/>
  <c r="J106" i="19"/>
  <c r="M105" i="19"/>
  <c r="J105" i="19"/>
  <c r="K105" i="19" s="1"/>
  <c r="L105" i="19" s="1"/>
  <c r="M104" i="19"/>
  <c r="J104" i="19"/>
  <c r="K104" i="19" s="1"/>
  <c r="L104" i="19" s="1"/>
  <c r="M103" i="19"/>
  <c r="J103" i="19"/>
  <c r="K103" i="19" s="1"/>
  <c r="L103" i="19" s="1"/>
  <c r="N103" i="19" s="1"/>
  <c r="M102" i="19"/>
  <c r="J102" i="19"/>
  <c r="K102" i="19" s="1"/>
  <c r="L102" i="19" s="1"/>
  <c r="M101" i="19"/>
  <c r="J101" i="19"/>
  <c r="K101" i="19" s="1"/>
  <c r="L101" i="19" s="1"/>
  <c r="M100" i="19"/>
  <c r="K100" i="19"/>
  <c r="J100" i="19"/>
  <c r="M99" i="19"/>
  <c r="J99" i="19"/>
  <c r="K99" i="19" s="1"/>
  <c r="L99" i="19" s="1"/>
  <c r="N99" i="19" s="1"/>
  <c r="M98" i="19"/>
  <c r="K98" i="19"/>
  <c r="L98" i="19" s="1"/>
  <c r="J98" i="19"/>
  <c r="M97" i="19"/>
  <c r="J97" i="19"/>
  <c r="K97" i="19" s="1"/>
  <c r="L97" i="19" s="1"/>
  <c r="M96" i="19"/>
  <c r="J96" i="19"/>
  <c r="K96" i="19" s="1"/>
  <c r="L96" i="19" s="1"/>
  <c r="M95" i="19"/>
  <c r="J95" i="19"/>
  <c r="K95" i="19" s="1"/>
  <c r="L95" i="19" s="1"/>
  <c r="M94" i="19"/>
  <c r="J94" i="19"/>
  <c r="K94" i="19" s="1"/>
  <c r="M93" i="19"/>
  <c r="J93" i="19"/>
  <c r="K93" i="19" s="1"/>
  <c r="L93" i="19" s="1"/>
  <c r="M92" i="19"/>
  <c r="K92" i="19"/>
  <c r="L92" i="19" s="1"/>
  <c r="J92" i="19"/>
  <c r="M91" i="19"/>
  <c r="J91" i="19"/>
  <c r="K91" i="19" s="1"/>
  <c r="M90" i="19"/>
  <c r="K90" i="19"/>
  <c r="L90" i="19" s="1"/>
  <c r="J90" i="19"/>
  <c r="M89" i="19"/>
  <c r="J89" i="19"/>
  <c r="K89" i="19" s="1"/>
  <c r="L89" i="19" s="1"/>
  <c r="M88" i="19"/>
  <c r="J88" i="19"/>
  <c r="K88" i="19" s="1"/>
  <c r="M87" i="19"/>
  <c r="N87" i="19"/>
  <c r="J87" i="19"/>
  <c r="K87" i="19" s="1"/>
  <c r="M86" i="19"/>
  <c r="J86" i="19"/>
  <c r="K86" i="19" s="1"/>
  <c r="L86" i="19" s="1"/>
  <c r="M85" i="19"/>
  <c r="J85" i="19"/>
  <c r="K85" i="19" s="1"/>
  <c r="L85" i="19" s="1"/>
  <c r="N85" i="19" s="1"/>
  <c r="M84" i="19"/>
  <c r="K84" i="19"/>
  <c r="L84" i="19" s="1"/>
  <c r="J84" i="19"/>
  <c r="M83" i="19"/>
  <c r="J83" i="19"/>
  <c r="K83" i="19" s="1"/>
  <c r="L83" i="19" s="1"/>
  <c r="M82" i="19"/>
  <c r="K82" i="19"/>
  <c r="J82" i="19"/>
  <c r="M81" i="19"/>
  <c r="J81" i="19"/>
  <c r="K81" i="19" s="1"/>
  <c r="L81" i="19" s="1"/>
  <c r="M80" i="19"/>
  <c r="J80" i="19"/>
  <c r="K80" i="19" s="1"/>
  <c r="L80" i="19" s="1"/>
  <c r="M79" i="19"/>
  <c r="J79" i="19"/>
  <c r="K79" i="19" s="1"/>
  <c r="L79" i="19" s="1"/>
  <c r="M78" i="19"/>
  <c r="J78" i="19"/>
  <c r="K78" i="19" s="1"/>
  <c r="L78" i="19" s="1"/>
  <c r="M77" i="19"/>
  <c r="J77" i="19"/>
  <c r="K77" i="19" s="1"/>
  <c r="L77" i="19" s="1"/>
  <c r="M76" i="19"/>
  <c r="K76" i="19"/>
  <c r="L76" i="19" s="1"/>
  <c r="N76" i="19" s="1"/>
  <c r="J76" i="19"/>
  <c r="M75" i="19"/>
  <c r="J75" i="19"/>
  <c r="K75" i="19" s="1"/>
  <c r="L75" i="19" s="1"/>
  <c r="M74" i="19"/>
  <c r="K74" i="19"/>
  <c r="L74" i="19" s="1"/>
  <c r="J74" i="19"/>
  <c r="M73" i="19"/>
  <c r="J73" i="19"/>
  <c r="K73" i="19" s="1"/>
  <c r="M72" i="19"/>
  <c r="J72" i="19"/>
  <c r="K72" i="19" s="1"/>
  <c r="L72" i="19" s="1"/>
  <c r="M71" i="19"/>
  <c r="N71" i="19"/>
  <c r="J71" i="19"/>
  <c r="K71" i="19" s="1"/>
  <c r="M70" i="19"/>
  <c r="J70" i="19"/>
  <c r="K70" i="19" s="1"/>
  <c r="M69" i="19"/>
  <c r="J69" i="19"/>
  <c r="K69" i="19" s="1"/>
  <c r="L69" i="19" s="1"/>
  <c r="M68" i="19"/>
  <c r="K68" i="19"/>
  <c r="L68" i="19" s="1"/>
  <c r="J68" i="19"/>
  <c r="M67" i="19"/>
  <c r="J67" i="19"/>
  <c r="K67" i="19" s="1"/>
  <c r="L67" i="19" s="1"/>
  <c r="M66" i="19"/>
  <c r="K66" i="19"/>
  <c r="L66" i="19" s="1"/>
  <c r="J66" i="19"/>
  <c r="M65" i="19"/>
  <c r="K65" i="19"/>
  <c r="L65" i="19" s="1"/>
  <c r="J65" i="19"/>
  <c r="M64" i="19"/>
  <c r="J64" i="19"/>
  <c r="K64" i="19" s="1"/>
  <c r="L64" i="19" s="1"/>
  <c r="M63" i="19"/>
  <c r="J63" i="19"/>
  <c r="K63" i="19" s="1"/>
  <c r="L63" i="19" s="1"/>
  <c r="M62" i="19"/>
  <c r="J62" i="19"/>
  <c r="K62" i="19" s="1"/>
  <c r="L62" i="19" s="1"/>
  <c r="M61" i="19"/>
  <c r="J61" i="19"/>
  <c r="K61" i="19" s="1"/>
  <c r="L61" i="19" s="1"/>
  <c r="M60" i="19"/>
  <c r="K60" i="19"/>
  <c r="J60" i="19"/>
  <c r="M59" i="19"/>
  <c r="J59" i="19"/>
  <c r="K59" i="19" s="1"/>
  <c r="L59" i="19" s="1"/>
  <c r="M58" i="19"/>
  <c r="K58" i="19"/>
  <c r="L58" i="19" s="1"/>
  <c r="N58" i="19" s="1"/>
  <c r="J58" i="19"/>
  <c r="M57" i="19"/>
  <c r="J57" i="19"/>
  <c r="K57" i="19" s="1"/>
  <c r="L57" i="19" s="1"/>
  <c r="M56" i="19"/>
  <c r="J56" i="19"/>
  <c r="K56" i="19" s="1"/>
  <c r="M55" i="19"/>
  <c r="J55" i="19"/>
  <c r="K55" i="19" s="1"/>
  <c r="L55" i="19" s="1"/>
  <c r="M54" i="19"/>
  <c r="J54" i="19"/>
  <c r="K54" i="19" s="1"/>
  <c r="M53" i="19"/>
  <c r="J53" i="19"/>
  <c r="K53" i="19" s="1"/>
  <c r="L53" i="19" s="1"/>
  <c r="N53" i="19" s="1"/>
  <c r="M52" i="19"/>
  <c r="K52" i="19"/>
  <c r="L52" i="19" s="1"/>
  <c r="J52" i="19"/>
  <c r="M51" i="19"/>
  <c r="J51" i="19"/>
  <c r="K51" i="19" s="1"/>
  <c r="L51" i="19" s="1"/>
  <c r="M50" i="19"/>
  <c r="K50" i="19"/>
  <c r="J50" i="19"/>
  <c r="M49" i="19"/>
  <c r="K49" i="19"/>
  <c r="L49" i="19" s="1"/>
  <c r="J49" i="19"/>
  <c r="M48" i="19"/>
  <c r="J48" i="19"/>
  <c r="K48" i="19" s="1"/>
  <c r="L48" i="19" s="1"/>
  <c r="M47" i="19"/>
  <c r="J47" i="19"/>
  <c r="K47" i="19" s="1"/>
  <c r="L47" i="19" s="1"/>
  <c r="M46" i="19"/>
  <c r="J46" i="19"/>
  <c r="K46" i="19" s="1"/>
  <c r="L46" i="19" s="1"/>
  <c r="M45" i="19"/>
  <c r="J45" i="19"/>
  <c r="K45" i="19" s="1"/>
  <c r="L45" i="19" s="1"/>
  <c r="M44" i="19"/>
  <c r="K44" i="19"/>
  <c r="L44" i="19" s="1"/>
  <c r="J44" i="19"/>
  <c r="M43" i="19"/>
  <c r="J43" i="19"/>
  <c r="K43" i="19" s="1"/>
  <c r="L43" i="19" s="1"/>
  <c r="N43" i="19" s="1"/>
  <c r="M42" i="19"/>
  <c r="K42" i="19"/>
  <c r="J42" i="19"/>
  <c r="M41" i="19"/>
  <c r="J41" i="19"/>
  <c r="K41" i="19" s="1"/>
  <c r="L41" i="19" s="1"/>
  <c r="M40" i="19"/>
  <c r="J40" i="19"/>
  <c r="K40" i="19" s="1"/>
  <c r="L40" i="19" s="1"/>
  <c r="M39" i="19"/>
  <c r="J39" i="19"/>
  <c r="K39" i="19" s="1"/>
  <c r="L39" i="19" s="1"/>
  <c r="N39" i="19" s="1"/>
  <c r="M38" i="19"/>
  <c r="J38" i="19"/>
  <c r="K38" i="19" s="1"/>
  <c r="L38" i="19" s="1"/>
  <c r="M37" i="19"/>
  <c r="J37" i="19"/>
  <c r="K37" i="19" s="1"/>
  <c r="M36" i="19"/>
  <c r="K36" i="19"/>
  <c r="L36" i="19" s="1"/>
  <c r="J36" i="19"/>
  <c r="M35" i="19"/>
  <c r="J35" i="19"/>
  <c r="K35" i="19" s="1"/>
  <c r="L35" i="19" s="1"/>
  <c r="M34" i="19"/>
  <c r="K34" i="19"/>
  <c r="L34" i="19" s="1"/>
  <c r="J34" i="19"/>
  <c r="M33" i="19"/>
  <c r="K33" i="19"/>
  <c r="L33" i="19" s="1"/>
  <c r="J33" i="19"/>
  <c r="J32" i="19"/>
  <c r="K32" i="19" s="1"/>
  <c r="L32" i="19" s="1"/>
  <c r="M31" i="19"/>
  <c r="J31" i="19"/>
  <c r="K31" i="19" s="1"/>
  <c r="L31" i="19" s="1"/>
  <c r="J30" i="19"/>
  <c r="K30" i="19" s="1"/>
  <c r="L30" i="19" s="1"/>
  <c r="J29" i="19"/>
  <c r="K29" i="19" s="1"/>
  <c r="L29" i="19" s="1"/>
  <c r="K28" i="19"/>
  <c r="L28" i="19" s="1"/>
  <c r="J28" i="19"/>
  <c r="K27" i="19"/>
  <c r="L27" i="19" s="1"/>
  <c r="J27" i="19"/>
  <c r="K26" i="19"/>
  <c r="L26" i="19" s="1"/>
  <c r="J26" i="19"/>
  <c r="J25" i="19"/>
  <c r="K25" i="19" s="1"/>
  <c r="L25" i="19" s="1"/>
  <c r="J24" i="19"/>
  <c r="K24" i="19" s="1"/>
  <c r="L24" i="19" s="1"/>
  <c r="J23" i="19"/>
  <c r="K23" i="19" s="1"/>
  <c r="L23" i="19" s="1"/>
  <c r="J22" i="19"/>
  <c r="K22" i="19" s="1"/>
  <c r="L22" i="19" s="1"/>
  <c r="J21" i="19"/>
  <c r="K21" i="19" s="1"/>
  <c r="L21" i="19" s="1"/>
  <c r="K20" i="19"/>
  <c r="L20" i="19" s="1"/>
  <c r="J20" i="19"/>
  <c r="K19" i="19"/>
  <c r="L19" i="19" s="1"/>
  <c r="J19" i="19"/>
  <c r="K18" i="19"/>
  <c r="L18" i="19" s="1"/>
  <c r="J18" i="19"/>
  <c r="J17" i="19"/>
  <c r="K17" i="19" s="1"/>
  <c r="L17" i="19" s="1"/>
  <c r="J16" i="19"/>
  <c r="K16" i="19" s="1"/>
  <c r="L16" i="19" s="1"/>
  <c r="J15" i="19"/>
  <c r="K15" i="19" s="1"/>
  <c r="L15" i="19" s="1"/>
  <c r="J14" i="19"/>
  <c r="K14" i="19" s="1"/>
  <c r="L14" i="19" s="1"/>
  <c r="J13" i="19"/>
  <c r="K13" i="19" s="1"/>
  <c r="L13" i="19" s="1"/>
  <c r="K12" i="19"/>
  <c r="L12" i="19" s="1"/>
  <c r="J12" i="19"/>
  <c r="K11" i="19"/>
  <c r="L11" i="19" s="1"/>
  <c r="J11" i="19"/>
  <c r="K10" i="19"/>
  <c r="L10" i="19" s="1"/>
  <c r="J10" i="19"/>
  <c r="F31" i="19" a="1"/>
  <c r="F31" i="19" s="1"/>
  <c r="N108" i="19" l="1"/>
  <c r="N118" i="19"/>
  <c r="N93" i="19"/>
  <c r="N31" i="19"/>
  <c r="N34" i="19"/>
  <c r="N67" i="19"/>
  <c r="N104" i="19"/>
  <c r="N120" i="19"/>
  <c r="N136" i="19"/>
  <c r="N152" i="19"/>
  <c r="N168" i="19"/>
  <c r="N184" i="19"/>
  <c r="L158" i="19"/>
  <c r="N158" i="19" s="1"/>
  <c r="L142" i="19"/>
  <c r="N142" i="19" s="1"/>
  <c r="L126" i="19"/>
  <c r="N126" i="19" s="1"/>
  <c r="L110" i="19"/>
  <c r="N110" i="19" s="1"/>
  <c r="L94" i="19"/>
  <c r="N94" i="19" s="1"/>
  <c r="L70" i="19"/>
  <c r="N70" i="19" s="1"/>
  <c r="L54" i="19"/>
  <c r="N54" i="19" s="1"/>
  <c r="N66" i="19"/>
  <c r="N51" i="19"/>
  <c r="N74" i="19"/>
  <c r="L37" i="19"/>
  <c r="N37" i="19" s="1"/>
  <c r="N47" i="19"/>
  <c r="N83" i="19"/>
  <c r="N35" i="19"/>
  <c r="N45" i="19"/>
  <c r="N78" i="19"/>
  <c r="N88" i="19"/>
  <c r="N95" i="19"/>
  <c r="L188" i="19"/>
  <c r="N188" i="19" s="1"/>
  <c r="L180" i="19"/>
  <c r="N180" i="19" s="1"/>
  <c r="L172" i="19"/>
  <c r="N172" i="19" s="1"/>
  <c r="L164" i="19"/>
  <c r="N164" i="19" s="1"/>
  <c r="L156" i="19"/>
  <c r="N156" i="19" s="1"/>
  <c r="L140" i="19"/>
  <c r="N140" i="19" s="1"/>
  <c r="L132" i="19"/>
  <c r="N132" i="19" s="1"/>
  <c r="L124" i="19"/>
  <c r="N124" i="19" s="1"/>
  <c r="L116" i="19"/>
  <c r="N116" i="19" s="1"/>
  <c r="L100" i="19"/>
  <c r="N100" i="19" s="1"/>
  <c r="L60" i="19"/>
  <c r="N60" i="19" s="1"/>
  <c r="N75" i="19"/>
  <c r="N102" i="19"/>
  <c r="N134" i="19"/>
  <c r="N150" i="19"/>
  <c r="N166" i="19"/>
  <c r="N182" i="19"/>
  <c r="L179" i="19"/>
  <c r="N179" i="19" s="1"/>
  <c r="L163" i="19"/>
  <c r="N163" i="19" s="1"/>
  <c r="L147" i="19"/>
  <c r="N147" i="19" s="1"/>
  <c r="L139" i="19"/>
  <c r="N139" i="19" s="1"/>
  <c r="L131" i="19"/>
  <c r="N131" i="19" s="1"/>
  <c r="L123" i="19"/>
  <c r="N123" i="19" s="1"/>
  <c r="L115" i="19"/>
  <c r="N115" i="19" s="1"/>
  <c r="L107" i="19"/>
  <c r="N107" i="19" s="1"/>
  <c r="L91" i="19"/>
  <c r="N91" i="19" s="1"/>
  <c r="N59" i="19"/>
  <c r="N79" i="19"/>
  <c r="N92" i="19"/>
  <c r="L50" i="19"/>
  <c r="N50" i="19" s="1"/>
  <c r="L42" i="19"/>
  <c r="N42" i="19" s="1"/>
  <c r="N69" i="19"/>
  <c r="N86" i="19"/>
  <c r="L73" i="19"/>
  <c r="N73" i="19" s="1"/>
  <c r="N56" i="19"/>
  <c r="N177" i="19"/>
  <c r="N41" i="19"/>
  <c r="N97" i="19"/>
  <c r="N113" i="19"/>
  <c r="N129" i="19"/>
  <c r="N161" i="19"/>
  <c r="N145" i="19"/>
  <c r="N137" i="19"/>
  <c r="N185" i="19"/>
  <c r="N121" i="19"/>
  <c r="N153" i="19"/>
  <c r="N169" i="19"/>
  <c r="N105" i="19"/>
  <c r="N89" i="19"/>
  <c r="N44" i="19"/>
  <c r="N57" i="19"/>
  <c r="N72" i="19"/>
  <c r="N84" i="19"/>
  <c r="N33" i="19"/>
  <c r="N155" i="19"/>
  <c r="N171" i="19"/>
  <c r="N174" i="19"/>
  <c r="N187" i="19"/>
  <c r="N190" i="19"/>
  <c r="N36" i="19"/>
  <c r="N49" i="19"/>
  <c r="N61" i="19"/>
  <c r="N40" i="19"/>
  <c r="N46" i="19"/>
  <c r="N52" i="19"/>
  <c r="N55" i="19"/>
  <c r="N65" i="19"/>
  <c r="N98" i="19"/>
  <c r="N101" i="19"/>
  <c r="N191" i="19"/>
  <c r="N62" i="19"/>
  <c r="N68" i="19"/>
  <c r="N192" i="19"/>
  <c r="N38" i="19"/>
  <c r="N63" i="19"/>
  <c r="N77" i="19"/>
  <c r="N81" i="19"/>
  <c r="N96" i="19"/>
  <c r="N112" i="19"/>
  <c r="N128" i="19"/>
  <c r="N144" i="19"/>
  <c r="N160" i="19"/>
  <c r="N176" i="19"/>
  <c r="N48" i="19"/>
  <c r="N90" i="19"/>
  <c r="N114" i="19"/>
  <c r="N130" i="19"/>
  <c r="N146" i="19"/>
  <c r="N162" i="19"/>
  <c r="N178" i="19"/>
  <c r="N64" i="19"/>
  <c r="N82" i="19"/>
  <c r="N80" i="19"/>
  <c r="N106" i="19"/>
  <c r="N122" i="19"/>
  <c r="N138" i="19"/>
  <c r="N154" i="19"/>
  <c r="N170" i="19"/>
  <c r="N186" i="19"/>
  <c r="H199" i="19"/>
  <c r="K51" i="22"/>
  <c r="N50" i="22"/>
  <c r="P50" i="22" s="1"/>
  <c r="L50" i="22"/>
  <c r="M50" i="22" s="1"/>
  <c r="N49" i="22"/>
  <c r="L49" i="22"/>
  <c r="O49" i="22" s="1"/>
  <c r="N48" i="22"/>
  <c r="L48" i="22"/>
  <c r="O48" i="22" s="1"/>
  <c r="N47" i="22"/>
  <c r="L47" i="22"/>
  <c r="O47" i="22" s="1"/>
  <c r="P47" i="22" s="1"/>
  <c r="N46" i="22"/>
  <c r="L46" i="22"/>
  <c r="O46" i="22" s="1"/>
  <c r="P46" i="22" s="1"/>
  <c r="N45" i="22"/>
  <c r="L45" i="22"/>
  <c r="O45" i="22" s="1"/>
  <c r="P45" i="22" s="1"/>
  <c r="N44" i="22"/>
  <c r="L44" i="22"/>
  <c r="O44" i="22" s="1"/>
  <c r="N43" i="22"/>
  <c r="L43" i="22"/>
  <c r="O43" i="22" s="1"/>
  <c r="P43" i="22" s="1"/>
  <c r="N42" i="22"/>
  <c r="L42" i="22"/>
  <c r="O42" i="22" s="1"/>
  <c r="P42" i="22" s="1"/>
  <c r="N41" i="22"/>
  <c r="L41" i="22"/>
  <c r="O41" i="22" s="1"/>
  <c r="P41" i="22" s="1"/>
  <c r="N40" i="22"/>
  <c r="L40" i="22"/>
  <c r="O40" i="22" s="1"/>
  <c r="N39" i="22"/>
  <c r="L39" i="22"/>
  <c r="O39" i="22" s="1"/>
  <c r="P39" i="22" s="1"/>
  <c r="L38" i="22"/>
  <c r="O38" i="22" s="1"/>
  <c r="P21" i="22"/>
  <c r="O21" i="22"/>
  <c r="P22" i="22" s="1"/>
  <c r="P49" i="22" l="1"/>
  <c r="P40" i="22"/>
  <c r="P44" i="22"/>
  <c r="N51" i="22"/>
  <c r="P48" i="22"/>
  <c r="L9" i="22"/>
  <c r="F19" i="22" s="1"/>
  <c r="J51" i="22"/>
  <c r="P38" i="22"/>
  <c r="O51" i="22"/>
  <c r="Q50" i="22"/>
  <c r="L51" i="22"/>
  <c r="M39" i="22"/>
  <c r="Q39" i="22" s="1"/>
  <c r="M40" i="22"/>
  <c r="Q40" i="22" s="1"/>
  <c r="M41" i="22"/>
  <c r="Q41" i="22" s="1"/>
  <c r="M42" i="22"/>
  <c r="Q42" i="22" s="1"/>
  <c r="M43" i="22"/>
  <c r="Q43" i="22" s="1"/>
  <c r="M44" i="22"/>
  <c r="Q44" i="22" s="1"/>
  <c r="M45" i="22"/>
  <c r="Q45" i="22" s="1"/>
  <c r="M46" i="22"/>
  <c r="Q46" i="22" s="1"/>
  <c r="M47" i="22"/>
  <c r="Q47" i="22" s="1"/>
  <c r="M48" i="22"/>
  <c r="Q48" i="22" s="1"/>
  <c r="M49" i="22"/>
  <c r="Q49" i="22" s="1"/>
  <c r="M38" i="22"/>
  <c r="F4" i="24" l="1"/>
  <c r="K16" i="23"/>
  <c r="P51" i="22"/>
  <c r="Q38" i="22"/>
  <c r="Q51" i="22" s="1"/>
  <c r="E19" i="22" s="1"/>
  <c r="M51" i="22"/>
  <c r="L33" i="22"/>
  <c r="L32" i="22"/>
  <c r="L31" i="22"/>
  <c r="L30" i="22"/>
  <c r="L29" i="22"/>
  <c r="L28" i="22"/>
  <c r="L27" i="22"/>
  <c r="L26" i="22"/>
  <c r="L25" i="22"/>
  <c r="L24" i="22"/>
  <c r="L23" i="22"/>
  <c r="L22" i="22"/>
  <c r="L21" i="22"/>
  <c r="L20" i="22"/>
  <c r="L19" i="22"/>
  <c r="L18" i="22"/>
  <c r="L17" i="22"/>
  <c r="L16" i="22"/>
  <c r="L15" i="22"/>
  <c r="L14" i="22"/>
  <c r="L13" i="22"/>
  <c r="L12" i="22"/>
  <c r="L11" i="22"/>
  <c r="L10" i="22"/>
  <c r="E20" i="22" l="1"/>
  <c r="E4" i="24"/>
  <c r="G4" i="24" s="1"/>
  <c r="J16" i="23"/>
  <c r="F32" i="19" a="1"/>
  <c r="F32" i="19" s="1"/>
  <c r="M32" i="19" s="1"/>
  <c r="N32" i="19" s="1"/>
  <c r="F30" i="19" a="1"/>
  <c r="F30" i="19" s="1"/>
  <c r="M30" i="19" s="1"/>
  <c r="N30" i="19" s="1"/>
  <c r="F29" i="19" a="1"/>
  <c r="F29" i="19" s="1"/>
  <c r="M29" i="19" s="1"/>
  <c r="N29" i="19" s="1"/>
  <c r="F28" i="19" a="1"/>
  <c r="F28" i="19" s="1"/>
  <c r="M28" i="19" s="1"/>
  <c r="N28" i="19" s="1"/>
  <c r="F27" i="19" a="1"/>
  <c r="F27" i="19" s="1"/>
  <c r="M27" i="19" s="1"/>
  <c r="N27" i="19" s="1"/>
  <c r="F26" i="19" a="1"/>
  <c r="F26" i="19" s="1"/>
  <c r="M26" i="19" s="1"/>
  <c r="N26" i="19" s="1"/>
  <c r="F25" i="19" a="1"/>
  <c r="F25" i="19" s="1"/>
  <c r="M25" i="19" s="1"/>
  <c r="N25" i="19" s="1"/>
  <c r="F24" i="19" a="1"/>
  <c r="F24" i="19" s="1"/>
  <c r="M24" i="19" s="1"/>
  <c r="N24" i="19" s="1"/>
  <c r="F23" i="19" a="1"/>
  <c r="F23" i="19" s="1"/>
  <c r="M23" i="19" s="1"/>
  <c r="N23" i="19" s="1"/>
  <c r="F22" i="19" a="1"/>
  <c r="F22" i="19" s="1"/>
  <c r="M22" i="19" s="1"/>
  <c r="N22" i="19" s="1"/>
  <c r="F21" i="19" a="1"/>
  <c r="F21" i="19" s="1"/>
  <c r="M21" i="19" s="1"/>
  <c r="N21" i="19" s="1"/>
  <c r="F20" i="19" a="1"/>
  <c r="F20" i="19" s="1"/>
  <c r="M20" i="19" s="1"/>
  <c r="N20" i="19" s="1"/>
  <c r="F19" i="19" a="1"/>
  <c r="F19" i="19" s="1"/>
  <c r="M19" i="19" s="1"/>
  <c r="N19" i="19" s="1"/>
  <c r="F18" i="19" a="1"/>
  <c r="F18" i="19" s="1"/>
  <c r="M18" i="19" s="1"/>
  <c r="N18" i="19" s="1"/>
  <c r="F17" i="19" a="1"/>
  <c r="F17" i="19" s="1"/>
  <c r="M17" i="19" s="1"/>
  <c r="N17" i="19" s="1"/>
  <c r="F16" i="19" a="1"/>
  <c r="F16" i="19" s="1"/>
  <c r="M16" i="19" s="1"/>
  <c r="N16" i="19" s="1"/>
  <c r="F15" i="19" a="1"/>
  <c r="F15" i="19" s="1"/>
  <c r="M15" i="19" s="1"/>
  <c r="N15" i="19" s="1"/>
  <c r="F14" i="19" a="1"/>
  <c r="F14" i="19" s="1"/>
  <c r="M14" i="19" s="1"/>
  <c r="N14" i="19" s="1"/>
  <c r="F13" i="19" a="1"/>
  <c r="F13" i="19" s="1"/>
  <c r="M13" i="19" s="1"/>
  <c r="N13" i="19" s="1"/>
  <c r="F12" i="19" a="1"/>
  <c r="F12" i="19" s="1"/>
  <c r="M12" i="19" s="1"/>
  <c r="N12" i="19" s="1"/>
  <c r="F11" i="19" a="1"/>
  <c r="F11" i="19" s="1"/>
  <c r="M11" i="19" s="1"/>
  <c r="N11" i="19" s="1"/>
  <c r="F10" i="19" a="1"/>
  <c r="F10" i="19" s="1"/>
  <c r="M10" i="19" s="1"/>
  <c r="N10" i="19" s="1"/>
  <c r="J9" i="19"/>
  <c r="K9" i="19" s="1"/>
  <c r="L9" i="19" s="1"/>
  <c r="L194" i="19" s="1"/>
  <c r="F9" i="19" a="1"/>
  <c r="F9" i="19" s="1"/>
  <c r="M9" i="19" s="1"/>
  <c r="E21" i="22" l="1"/>
  <c r="E5" i="24"/>
  <c r="G5" i="24" s="1"/>
  <c r="J17" i="23"/>
  <c r="N9" i="19"/>
  <c r="E6" i="24" l="1"/>
  <c r="J18" i="23"/>
  <c r="E22" i="22"/>
  <c r="C7" i="12"/>
  <c r="E23" i="22" l="1"/>
  <c r="J19" i="23"/>
  <c r="E7" i="24"/>
  <c r="AM9" i="18"/>
  <c r="AE9" i="18"/>
  <c r="W9" i="18"/>
  <c r="J9" i="18"/>
  <c r="E9" i="18"/>
  <c r="AF9" i="18"/>
  <c r="AL9" i="18"/>
  <c r="AD9" i="18"/>
  <c r="V9" i="18"/>
  <c r="I9" i="18"/>
  <c r="AG9" i="18"/>
  <c r="Q9" i="18"/>
  <c r="AK9" i="18"/>
  <c r="AC9" i="18"/>
  <c r="U9" i="18"/>
  <c r="H9" i="18"/>
  <c r="R9" i="18"/>
  <c r="K9" i="18"/>
  <c r="AJ9" i="18"/>
  <c r="AB9" i="18"/>
  <c r="T9" i="18"/>
  <c r="G9" i="18"/>
  <c r="Z9" i="18"/>
  <c r="Y9" i="18"/>
  <c r="AI9" i="18"/>
  <c r="AA9" i="18"/>
  <c r="S9" i="18"/>
  <c r="F9" i="18"/>
  <c r="AH9" i="18"/>
  <c r="X9" i="18"/>
  <c r="N9" i="18"/>
  <c r="M9" i="18"/>
  <c r="L9" i="18"/>
  <c r="C9" i="22"/>
  <c r="D9" i="22" s="1"/>
  <c r="C10" i="22" s="1"/>
  <c r="D10" i="22" s="1"/>
  <c r="C11" i="22" s="1"/>
  <c r="D11" i="22" s="1"/>
  <c r="C12" i="22" s="1"/>
  <c r="D12" i="22" s="1"/>
  <c r="C13" i="22" s="1"/>
  <c r="D13" i="22" s="1"/>
  <c r="C14" i="22" s="1"/>
  <c r="D14" i="22" s="1"/>
  <c r="C15" i="22" s="1"/>
  <c r="D15" i="22" s="1"/>
  <c r="C16" i="22" s="1"/>
  <c r="D16" i="22" s="1"/>
  <c r="C17" i="22" s="1"/>
  <c r="D17" i="22" s="1"/>
  <c r="C18" i="22" s="1"/>
  <c r="D18" i="22" s="1"/>
  <c r="C19" i="22" s="1"/>
  <c r="E24" i="22" l="1"/>
  <c r="J20" i="23"/>
  <c r="E8" i="24"/>
  <c r="D19" i="22"/>
  <c r="O9" i="18"/>
  <c r="P9" i="18"/>
  <c r="V11" i="18" a="1"/>
  <c r="V11" i="18" s="1"/>
  <c r="J11" i="18" a="1"/>
  <c r="J11" i="18" s="1"/>
  <c r="Y11" i="18" a="1"/>
  <c r="Y11" i="18" s="1"/>
  <c r="E11" i="18" a="1"/>
  <c r="E11" i="18" s="1"/>
  <c r="AD11" i="18" a="1"/>
  <c r="AD11" i="18" s="1"/>
  <c r="AG11" i="18" a="1"/>
  <c r="AG11" i="18" s="1"/>
  <c r="R11" i="18" a="1"/>
  <c r="R11" i="18" s="1"/>
  <c r="M11" i="18" a="1"/>
  <c r="M11" i="18" s="1"/>
  <c r="AL11" i="18" a="1"/>
  <c r="AL11" i="18" s="1"/>
  <c r="Z11" i="18" a="1"/>
  <c r="Z11" i="18" s="1"/>
  <c r="K11" i="18" a="1"/>
  <c r="K11" i="18" s="1"/>
  <c r="U11" i="18" a="1"/>
  <c r="U11" i="18" s="1"/>
  <c r="G11" i="18" a="1"/>
  <c r="G11" i="18" s="1"/>
  <c r="AH11" i="18" a="1"/>
  <c r="AH11" i="18" s="1"/>
  <c r="S11" i="18" a="1"/>
  <c r="S11" i="18" s="1"/>
  <c r="AC11" i="18" a="1"/>
  <c r="AC11" i="18" s="1"/>
  <c r="O11" i="18" a="1"/>
  <c r="O11" i="18" s="1"/>
  <c r="AA11" i="18" a="1"/>
  <c r="AA11" i="18" s="1"/>
  <c r="L11" i="18" a="1"/>
  <c r="L11" i="18" s="1"/>
  <c r="AK11" i="18" a="1"/>
  <c r="AK11" i="18" s="1"/>
  <c r="W11" i="18" a="1"/>
  <c r="W11" i="18" s="1"/>
  <c r="AI11" i="18" a="1"/>
  <c r="AI11" i="18" s="1"/>
  <c r="T11" i="18" a="1"/>
  <c r="T11" i="18" s="1"/>
  <c r="F11" i="18" a="1"/>
  <c r="F11" i="18" s="1"/>
  <c r="AE11" i="18" a="1"/>
  <c r="AE11" i="18" s="1"/>
  <c r="I11" i="18" a="1"/>
  <c r="I11" i="18" s="1"/>
  <c r="AB11" i="18" a="1"/>
  <c r="AB11" i="18" s="1"/>
  <c r="N11" i="18" a="1"/>
  <c r="N11" i="18" s="1"/>
  <c r="AM11" i="18" a="1"/>
  <c r="AM11" i="18" s="1"/>
  <c r="AF11" i="18" a="1"/>
  <c r="AF11" i="18" s="1"/>
  <c r="Q11" i="18" a="1"/>
  <c r="Q11" i="18" s="1"/>
  <c r="AJ11" i="18" a="1"/>
  <c r="AJ11" i="18" s="1"/>
  <c r="E25" i="22" l="1"/>
  <c r="J21" i="23"/>
  <c r="E9" i="24"/>
  <c r="C20" i="22"/>
  <c r="X11" i="18" a="1"/>
  <c r="X11" i="18" s="1"/>
  <c r="P11" i="18" a="1"/>
  <c r="P11" i="18" s="1"/>
  <c r="H11" i="18" a="1"/>
  <c r="H11" i="18" s="1"/>
  <c r="D20" i="22"/>
  <c r="C21" i="22" s="1"/>
  <c r="E26" i="22" l="1"/>
  <c r="J22" i="23"/>
  <c r="E10" i="24"/>
  <c r="F20" i="22"/>
  <c r="D21" i="22"/>
  <c r="C22" i="22" s="1"/>
  <c r="E27" i="22" l="1"/>
  <c r="J23" i="23"/>
  <c r="E11" i="24"/>
  <c r="F21" i="22"/>
  <c r="D22" i="22"/>
  <c r="C23" i="22" s="1"/>
  <c r="E28" i="22" l="1"/>
  <c r="E12" i="24"/>
  <c r="J24" i="23"/>
  <c r="F22" i="22"/>
  <c r="D23" i="22"/>
  <c r="C24" i="22" s="1"/>
  <c r="C19" i="15"/>
  <c r="M19" i="15" s="1"/>
  <c r="E29" i="22" l="1"/>
  <c r="E13" i="24"/>
  <c r="J25" i="23"/>
  <c r="F23" i="22"/>
  <c r="D24" i="22"/>
  <c r="C25" i="22" s="1"/>
  <c r="C22" i="11"/>
  <c r="C21" i="11"/>
  <c r="C20" i="11"/>
  <c r="C19" i="11"/>
  <c r="K201" i="19"/>
  <c r="L201" i="19" s="1"/>
  <c r="K200" i="19"/>
  <c r="L200" i="19" s="1"/>
  <c r="K199" i="19"/>
  <c r="L199" i="19" s="1"/>
  <c r="F201" i="19" a="1"/>
  <c r="F201" i="19" s="1"/>
  <c r="M201" i="19" s="1"/>
  <c r="F200" i="19" a="1"/>
  <c r="F200" i="19" s="1"/>
  <c r="M200" i="19" s="1"/>
  <c r="F199" i="19" a="1"/>
  <c r="F199" i="19" s="1"/>
  <c r="M199" i="19" s="1"/>
  <c r="E30" i="22" l="1"/>
  <c r="E14" i="24"/>
  <c r="J26" i="23"/>
  <c r="F24" i="22"/>
  <c r="D25" i="22"/>
  <c r="C26" i="22" s="1"/>
  <c r="AK18" i="18"/>
  <c r="L18" i="18"/>
  <c r="T18" i="18"/>
  <c r="AB18" i="18"/>
  <c r="AJ18" i="18"/>
  <c r="F18" i="18"/>
  <c r="N18" i="18"/>
  <c r="V18" i="18"/>
  <c r="AD18" i="18"/>
  <c r="AL18" i="18"/>
  <c r="G18" i="18"/>
  <c r="O18" i="18"/>
  <c r="W18" i="18"/>
  <c r="AE18" i="18"/>
  <c r="AM18" i="18"/>
  <c r="M18" i="18"/>
  <c r="H18" i="18"/>
  <c r="X18" i="18"/>
  <c r="AF18" i="18"/>
  <c r="U18" i="18"/>
  <c r="I18" i="18"/>
  <c r="Y18" i="18"/>
  <c r="AG18" i="18"/>
  <c r="AC18" i="18"/>
  <c r="J18" i="18"/>
  <c r="Z18" i="18"/>
  <c r="AH18" i="18"/>
  <c r="E18" i="18"/>
  <c r="K18" i="18"/>
  <c r="S18" i="18"/>
  <c r="AA18" i="18"/>
  <c r="AI18" i="18"/>
  <c r="N199" i="19"/>
  <c r="N200" i="19"/>
  <c r="N201" i="19"/>
  <c r="E31" i="22" l="1"/>
  <c r="J27" i="23"/>
  <c r="E15" i="24"/>
  <c r="F25" i="22"/>
  <c r="D26" i="22"/>
  <c r="C27" i="22" s="1"/>
  <c r="Z28" i="18"/>
  <c r="Z13" i="12" s="1"/>
  <c r="V28" i="18"/>
  <c r="V13" i="12" s="1"/>
  <c r="L28" i="18"/>
  <c r="L13" i="12" s="1"/>
  <c r="G28" i="18"/>
  <c r="G13" i="12" s="1"/>
  <c r="Y28" i="18"/>
  <c r="Y13" i="12" s="1"/>
  <c r="K28" i="18"/>
  <c r="K13" i="12" s="1"/>
  <c r="L20" i="18" a="1"/>
  <c r="L20" i="18" s="1"/>
  <c r="AC28" i="18"/>
  <c r="AC13" i="12" s="1"/>
  <c r="AL28" i="18"/>
  <c r="AL13" i="12" s="1"/>
  <c r="AL14" i="12" s="1"/>
  <c r="F28" i="18"/>
  <c r="F13" i="12" s="1"/>
  <c r="R28" i="18"/>
  <c r="R13" i="12" s="1"/>
  <c r="W28" i="18"/>
  <c r="W13" i="12" s="1"/>
  <c r="AH28" i="18"/>
  <c r="AH13" i="12" s="1"/>
  <c r="T28" i="18"/>
  <c r="T13" i="12" s="1"/>
  <c r="U28" i="18"/>
  <c r="U13" i="12" s="1"/>
  <c r="AB28" i="18"/>
  <c r="AB13" i="12" s="1"/>
  <c r="J28" i="18"/>
  <c r="J13" i="12" s="1"/>
  <c r="S28" i="18"/>
  <c r="S13" i="12" s="1"/>
  <c r="AF28" i="18"/>
  <c r="AF13" i="12" s="1"/>
  <c r="G20" i="18" a="1"/>
  <c r="G20" i="18" s="1"/>
  <c r="N20" i="18" a="1"/>
  <c r="N20" i="18" s="1"/>
  <c r="J20" i="18" a="1"/>
  <c r="J20" i="18" s="1"/>
  <c r="E20" i="18" a="1"/>
  <c r="E20" i="18" s="1"/>
  <c r="O20" i="18" a="1"/>
  <c r="O20" i="18" s="1"/>
  <c r="D18" i="18"/>
  <c r="I20" i="18" a="1"/>
  <c r="I20" i="18" s="1"/>
  <c r="F20" i="18" a="1"/>
  <c r="F20" i="18" s="1"/>
  <c r="M20" i="18" a="1"/>
  <c r="M20" i="18" s="1"/>
  <c r="K20" i="18" a="1"/>
  <c r="K20" i="18" s="1"/>
  <c r="H20" i="18" a="1"/>
  <c r="H20" i="18" s="1"/>
  <c r="P20" i="18" a="1"/>
  <c r="P20" i="18" s="1"/>
  <c r="AG28" i="18"/>
  <c r="AG13" i="12" s="1"/>
  <c r="AE28" i="18"/>
  <c r="AE13" i="12" s="1"/>
  <c r="H28" i="18"/>
  <c r="H13" i="12" s="1"/>
  <c r="AJ28" i="18"/>
  <c r="AJ13" i="12" s="1"/>
  <c r="AJ14" i="12" s="1"/>
  <c r="Q28" i="18"/>
  <c r="Q13" i="12" s="1"/>
  <c r="AK28" i="18"/>
  <c r="AK13" i="12" s="1"/>
  <c r="AK14" i="12" s="1"/>
  <c r="E28" i="18"/>
  <c r="AD28" i="18"/>
  <c r="AD13" i="12" s="1"/>
  <c r="I28" i="18"/>
  <c r="I13" i="12" s="1"/>
  <c r="P28" i="18"/>
  <c r="P13" i="12" s="1"/>
  <c r="AI28" i="18"/>
  <c r="AI13" i="12" s="1"/>
  <c r="AI14" i="12" s="1"/>
  <c r="AA28" i="18"/>
  <c r="AA13" i="12" s="1"/>
  <c r="X28" i="18"/>
  <c r="X13" i="12" s="1"/>
  <c r="AM28" i="18"/>
  <c r="AM13" i="12" s="1"/>
  <c r="AM14" i="12" s="1"/>
  <c r="E32" i="22" l="1"/>
  <c r="J28" i="23"/>
  <c r="E16" i="24"/>
  <c r="F26" i="22"/>
  <c r="D27" i="22"/>
  <c r="C28" i="22" s="1"/>
  <c r="D20" i="18"/>
  <c r="E33" i="22" l="1"/>
  <c r="J29" i="23"/>
  <c r="E17" i="24"/>
  <c r="F27" i="22"/>
  <c r="D28" i="22"/>
  <c r="C29" i="22" s="1"/>
  <c r="E19" i="4"/>
  <c r="E18" i="4"/>
  <c r="E17" i="4"/>
  <c r="E16" i="4"/>
  <c r="E15" i="4"/>
  <c r="E14" i="4"/>
  <c r="E13" i="4"/>
  <c r="E12" i="4"/>
  <c r="E11" i="4"/>
  <c r="E10" i="4"/>
  <c r="E9" i="4"/>
  <c r="E8" i="4"/>
  <c r="D20" i="4"/>
  <c r="E34" i="22" l="1"/>
  <c r="J30" i="23"/>
  <c r="E18" i="24"/>
  <c r="F28" i="22"/>
  <c r="D29" i="22"/>
  <c r="C30" i="22" s="1"/>
  <c r="F41" i="15"/>
  <c r="F40" i="15"/>
  <c r="F39" i="15"/>
  <c r="F38" i="15"/>
  <c r="F37" i="15"/>
  <c r="F36" i="15"/>
  <c r="F35" i="15"/>
  <c r="F34" i="15"/>
  <c r="F33" i="15"/>
  <c r="F32" i="15"/>
  <c r="F31" i="15"/>
  <c r="F30" i="15"/>
  <c r="F29" i="15"/>
  <c r="F28" i="15"/>
  <c r="F27" i="15"/>
  <c r="F26" i="15"/>
  <c r="F25" i="15"/>
  <c r="F24" i="15"/>
  <c r="F23" i="15"/>
  <c r="F22" i="15"/>
  <c r="F21" i="15"/>
  <c r="F20" i="15"/>
  <c r="F19" i="15"/>
  <c r="F18" i="15"/>
  <c r="F17" i="15"/>
  <c r="F16" i="15"/>
  <c r="F15" i="15"/>
  <c r="F14" i="15"/>
  <c r="F13" i="15"/>
  <c r="F12" i="15"/>
  <c r="F11" i="15"/>
  <c r="F10" i="15"/>
  <c r="F9" i="15"/>
  <c r="E41" i="15"/>
  <c r="E40" i="15"/>
  <c r="E39" i="15"/>
  <c r="E38" i="15"/>
  <c r="E37" i="15"/>
  <c r="E36" i="15"/>
  <c r="E35" i="15"/>
  <c r="E34" i="15"/>
  <c r="E33" i="15"/>
  <c r="E32" i="15"/>
  <c r="E31" i="15"/>
  <c r="E30" i="15"/>
  <c r="E29" i="15"/>
  <c r="E28" i="15"/>
  <c r="E27" i="15"/>
  <c r="E26" i="15"/>
  <c r="E25" i="15"/>
  <c r="E24" i="15"/>
  <c r="E23" i="15"/>
  <c r="E22" i="15"/>
  <c r="E21" i="15"/>
  <c r="E20" i="15"/>
  <c r="E19" i="15"/>
  <c r="E18" i="15"/>
  <c r="E17" i="15"/>
  <c r="E16" i="15"/>
  <c r="E15" i="15"/>
  <c r="E14" i="15"/>
  <c r="E13" i="15"/>
  <c r="E12" i="15"/>
  <c r="E11" i="15"/>
  <c r="E10" i="15"/>
  <c r="E9" i="15"/>
  <c r="E8" i="15"/>
  <c r="E7" i="15"/>
  <c r="F8" i="15"/>
  <c r="F7" i="15"/>
  <c r="E35" i="22" l="1"/>
  <c r="J31" i="23"/>
  <c r="E19" i="24"/>
  <c r="F29" i="22"/>
  <c r="D30" i="22"/>
  <c r="C31" i="22" s="1"/>
  <c r="D21" i="4"/>
  <c r="E36" i="22" l="1"/>
  <c r="E20" i="24"/>
  <c r="J32" i="23"/>
  <c r="F30" i="22"/>
  <c r="D31" i="22"/>
  <c r="C32" i="22" s="1"/>
  <c r="D22" i="4"/>
  <c r="E37" i="22" l="1"/>
  <c r="E21" i="24"/>
  <c r="J33" i="23"/>
  <c r="F31" i="22"/>
  <c r="D23" i="4"/>
  <c r="D32" i="22"/>
  <c r="C33" i="22" s="1"/>
  <c r="E38" i="22" l="1"/>
  <c r="E22" i="24"/>
  <c r="J34" i="23"/>
  <c r="F32" i="22"/>
  <c r="D33" i="22"/>
  <c r="C34" i="22" s="1"/>
  <c r="E39" i="22" l="1"/>
  <c r="J35" i="23"/>
  <c r="E23" i="24"/>
  <c r="F33" i="22"/>
  <c r="D25" i="4"/>
  <c r="D34" i="22"/>
  <c r="C35" i="22" s="1"/>
  <c r="D24" i="4"/>
  <c r="E40" i="22" l="1"/>
  <c r="J36" i="23"/>
  <c r="E24" i="24"/>
  <c r="F34" i="22"/>
  <c r="D26" i="4"/>
  <c r="D35" i="22"/>
  <c r="C36" i="22" s="1"/>
  <c r="E41" i="22" l="1"/>
  <c r="J37" i="23"/>
  <c r="E25" i="24"/>
  <c r="F35" i="22"/>
  <c r="D36" i="22"/>
  <c r="C37" i="22" s="1"/>
  <c r="E42" i="22" l="1"/>
  <c r="J38" i="23"/>
  <c r="E26" i="24"/>
  <c r="F36" i="22"/>
  <c r="D37" i="22"/>
  <c r="C38" i="22" s="1"/>
  <c r="D27" i="4"/>
  <c r="J39" i="23" l="1"/>
  <c r="E27" i="24"/>
  <c r="E28" i="24" s="1"/>
  <c r="F37" i="22"/>
  <c r="D29" i="4"/>
  <c r="D38" i="22"/>
  <c r="C39" i="22" s="1"/>
  <c r="D28" i="4"/>
  <c r="F38" i="22" l="1"/>
  <c r="D30" i="4"/>
  <c r="D39" i="22"/>
  <c r="C40" i="22" s="1"/>
  <c r="F39" i="22" l="1"/>
  <c r="D31" i="4"/>
  <c r="D40" i="22"/>
  <c r="C41" i="22" s="1"/>
  <c r="F40" i="22" l="1"/>
  <c r="D41" i="22"/>
  <c r="C42" i="22" s="1"/>
  <c r="F41" i="22" l="1"/>
  <c r="D42" i="22"/>
  <c r="F42" i="22" s="1"/>
  <c r="D32" i="4"/>
  <c r="D33" i="4" l="1"/>
  <c r="D34" i="4" l="1"/>
  <c r="D35" i="4" l="1"/>
  <c r="D36" i="4" l="1"/>
  <c r="D37" i="4" l="1"/>
  <c r="D39" i="4" l="1"/>
  <c r="D38" i="4"/>
  <c r="E13" i="12"/>
  <c r="D40" i="4" l="1"/>
  <c r="D41" i="4" l="1"/>
  <c r="D42" i="4" l="1"/>
  <c r="D43" i="4" s="1"/>
  <c r="N28" i="18"/>
  <c r="N13" i="12" s="1"/>
  <c r="O28" i="18"/>
  <c r="O13" i="12" s="1"/>
  <c r="AK30" i="18"/>
  <c r="AJ23" i="11" s="1"/>
  <c r="AK10" i="12" s="1"/>
  <c r="AL30" i="18"/>
  <c r="AK23" i="11" s="1"/>
  <c r="AL10" i="12" s="1"/>
  <c r="AM30" i="18"/>
  <c r="AL23" i="11" s="1"/>
  <c r="AM10" i="12" s="1"/>
  <c r="J30" i="18"/>
  <c r="I23" i="11" s="1"/>
  <c r="J10" i="12" s="1"/>
  <c r="G30" i="18"/>
  <c r="F23" i="11" s="1"/>
  <c r="G10" i="12" s="1"/>
  <c r="AF30" i="18"/>
  <c r="AE23" i="11" s="1"/>
  <c r="AF10" i="12" s="1"/>
  <c r="AG30" i="18"/>
  <c r="AF23" i="11" s="1"/>
  <c r="AG10" i="12" s="1"/>
  <c r="K30" i="18"/>
  <c r="J23" i="11" s="1"/>
  <c r="K10" i="12" s="1"/>
  <c r="F30" i="18"/>
  <c r="E23" i="11" s="1"/>
  <c r="F10" i="12" s="1"/>
  <c r="H30" i="18"/>
  <c r="G23" i="11" s="1"/>
  <c r="H10" i="12" s="1"/>
  <c r="I30" i="18"/>
  <c r="H23" i="11" s="1"/>
  <c r="I10" i="12" s="1"/>
  <c r="E43" i="22" l="1"/>
  <c r="D9" i="18"/>
  <c r="M28" i="18"/>
  <c r="D11" i="18"/>
  <c r="E30" i="18"/>
  <c r="D23" i="11" s="1"/>
  <c r="AH30" i="18"/>
  <c r="AG23" i="11" s="1"/>
  <c r="AH10" i="12" s="1"/>
  <c r="AA30" i="18"/>
  <c r="Z23" i="11" s="1"/>
  <c r="AA10" i="12" s="1"/>
  <c r="V30" i="18"/>
  <c r="U23" i="11" s="1"/>
  <c r="V10" i="12" s="1"/>
  <c r="R30" i="18"/>
  <c r="Q23" i="11" s="1"/>
  <c r="R10" i="12" s="1"/>
  <c r="L30" i="18"/>
  <c r="Q30" i="18"/>
  <c r="P23" i="11" s="1"/>
  <c r="Q10" i="12" s="1"/>
  <c r="M30" i="18"/>
  <c r="L23" i="11" s="1"/>
  <c r="M10" i="12" s="1"/>
  <c r="M13" i="12" l="1"/>
  <c r="D13" i="12" s="1"/>
  <c r="D28" i="18"/>
  <c r="K23" i="11"/>
  <c r="L10" i="12" s="1"/>
  <c r="AJ30" i="18"/>
  <c r="AI23" i="11" s="1"/>
  <c r="AJ10" i="12" s="1"/>
  <c r="AI30" i="18"/>
  <c r="AH23" i="11" s="1"/>
  <c r="AI10" i="12" s="1"/>
  <c r="W30" i="18"/>
  <c r="V23" i="11" s="1"/>
  <c r="W10" i="12" s="1"/>
  <c r="S30" i="18"/>
  <c r="R23" i="11" s="1"/>
  <c r="S10" i="12" s="1"/>
  <c r="N30" i="18"/>
  <c r="M23" i="11" s="1"/>
  <c r="N10" i="12" s="1"/>
  <c r="AB30" i="18"/>
  <c r="AA23" i="11" s="1"/>
  <c r="AB10" i="12" s="1"/>
  <c r="D8" i="15"/>
  <c r="D9" i="15" s="1"/>
  <c r="I7" i="15"/>
  <c r="P30" i="18" l="1"/>
  <c r="O30" i="18"/>
  <c r="N23" i="11" s="1"/>
  <c r="O10" i="12" s="1"/>
  <c r="U30" i="18"/>
  <c r="T23" i="11" s="1"/>
  <c r="U10" i="12" s="1"/>
  <c r="T30" i="18"/>
  <c r="S23" i="11" s="1"/>
  <c r="T10" i="12" s="1"/>
  <c r="AC30" i="18"/>
  <c r="AB23" i="11" s="1"/>
  <c r="AC10" i="12" s="1"/>
  <c r="X30" i="18"/>
  <c r="W23" i="11" s="1"/>
  <c r="X10" i="12" s="1"/>
  <c r="I8" i="15"/>
  <c r="D43" i="5"/>
  <c r="I9" i="15"/>
  <c r="D10" i="15"/>
  <c r="AE30" i="18" l="1"/>
  <c r="AD30" i="18"/>
  <c r="AC23" i="11" s="1"/>
  <c r="AD10" i="12" s="1"/>
  <c r="Z30" i="18"/>
  <c r="Y23" i="11" s="1"/>
  <c r="Z10" i="12" s="1"/>
  <c r="Y30" i="18"/>
  <c r="X23" i="11" s="1"/>
  <c r="Y10" i="12" s="1"/>
  <c r="O23" i="11"/>
  <c r="P10" i="12" s="1"/>
  <c r="D11" i="15"/>
  <c r="I10" i="15"/>
  <c r="AD23" i="11" l="1"/>
  <c r="AE10" i="12" s="1"/>
  <c r="D30" i="18"/>
  <c r="D12" i="15"/>
  <c r="I11" i="15"/>
  <c r="F15" i="4"/>
  <c r="F13" i="4"/>
  <c r="F12" i="4"/>
  <c r="F11" i="4"/>
  <c r="C23" i="11" l="1"/>
  <c r="C13" i="12"/>
  <c r="I12" i="15"/>
  <c r="D13" i="15"/>
  <c r="F14" i="4"/>
  <c r="D14" i="15" l="1"/>
  <c r="I13" i="15"/>
  <c r="AD14" i="12"/>
  <c r="AE14" i="12"/>
  <c r="AF14" i="12"/>
  <c r="AG14" i="12"/>
  <c r="AH14" i="12"/>
  <c r="D15" i="15" l="1"/>
  <c r="I14" i="15"/>
  <c r="D16" i="15" l="1"/>
  <c r="I15" i="15"/>
  <c r="E10" i="12"/>
  <c r="C10" i="12" l="1"/>
  <c r="D10" i="12"/>
  <c r="I16" i="15"/>
  <c r="D17" i="15"/>
  <c r="D18" i="15" l="1"/>
  <c r="I17" i="15"/>
  <c r="I18" i="15" l="1"/>
  <c r="D19" i="15"/>
  <c r="D20" i="15" l="1"/>
  <c r="I19" i="15"/>
  <c r="C20" i="4" s="1"/>
  <c r="E20" i="4" s="1"/>
  <c r="I20" i="15" l="1"/>
  <c r="D21" i="15"/>
  <c r="F8" i="4"/>
  <c r="Y14" i="12"/>
  <c r="C21" i="4" l="1"/>
  <c r="E21" i="4" s="1"/>
  <c r="I21" i="15"/>
  <c r="D22" i="15"/>
  <c r="C13" i="5"/>
  <c r="C8" i="5"/>
  <c r="I14" i="12"/>
  <c r="F14" i="12"/>
  <c r="Q14" i="12"/>
  <c r="U14" i="12"/>
  <c r="W14" i="12"/>
  <c r="C22" i="4" l="1"/>
  <c r="E22" i="4" s="1"/>
  <c r="G8" i="5"/>
  <c r="F8" i="5"/>
  <c r="E8" i="5"/>
  <c r="G13" i="5"/>
  <c r="F13" i="5"/>
  <c r="E13" i="5"/>
  <c r="I22" i="15"/>
  <c r="D23" i="15"/>
  <c r="F10" i="4"/>
  <c r="C12" i="5"/>
  <c r="C15" i="5"/>
  <c r="F9" i="4"/>
  <c r="G14" i="12"/>
  <c r="K14" i="12"/>
  <c r="AC14" i="12"/>
  <c r="S14" i="12"/>
  <c r="C14" i="5"/>
  <c r="C23" i="4" l="1"/>
  <c r="E23" i="4" s="1"/>
  <c r="G15" i="5"/>
  <c r="E15" i="5"/>
  <c r="F15" i="5"/>
  <c r="G12" i="5"/>
  <c r="F12" i="5"/>
  <c r="E12" i="5"/>
  <c r="G14" i="5"/>
  <c r="F14" i="5"/>
  <c r="E14" i="5"/>
  <c r="D24" i="15"/>
  <c r="I23" i="15"/>
  <c r="C10" i="5"/>
  <c r="C9" i="5"/>
  <c r="C11" i="5"/>
  <c r="H8" i="5"/>
  <c r="M14" i="12"/>
  <c r="O14" i="12"/>
  <c r="R14" i="12"/>
  <c r="J14" i="12"/>
  <c r="P14" i="12"/>
  <c r="L14" i="12"/>
  <c r="X14" i="12"/>
  <c r="H14" i="12"/>
  <c r="AB14" i="12"/>
  <c r="V14" i="12"/>
  <c r="AA14" i="12"/>
  <c r="T14" i="12"/>
  <c r="Z14" i="12"/>
  <c r="N14" i="12"/>
  <c r="H13" i="5"/>
  <c r="C24" i="4" l="1"/>
  <c r="E24" i="4" s="1"/>
  <c r="G9" i="5"/>
  <c r="E9" i="5"/>
  <c r="F9" i="5"/>
  <c r="G10" i="5"/>
  <c r="F10" i="5"/>
  <c r="E10" i="5"/>
  <c r="G11" i="5"/>
  <c r="E11" i="5"/>
  <c r="F11" i="5"/>
  <c r="I24" i="15"/>
  <c r="D25" i="15"/>
  <c r="H12" i="5"/>
  <c r="H14" i="5"/>
  <c r="H15" i="5"/>
  <c r="C25" i="4" l="1"/>
  <c r="E25" i="4" s="1"/>
  <c r="I25" i="15"/>
  <c r="D26" i="15"/>
  <c r="H10" i="5"/>
  <c r="H9" i="5"/>
  <c r="H11" i="5"/>
  <c r="E14" i="12"/>
  <c r="C14" i="12" s="1"/>
  <c r="D14" i="12"/>
  <c r="C26" i="4" l="1"/>
  <c r="E26" i="4" s="1"/>
  <c r="I26" i="15"/>
  <c r="C27" i="4" s="1"/>
  <c r="D27" i="15"/>
  <c r="E27" i="4" l="1"/>
  <c r="D28" i="15"/>
  <c r="I27" i="15"/>
  <c r="C28" i="4" s="1"/>
  <c r="E28" i="4" l="1"/>
  <c r="I28" i="15"/>
  <c r="C29" i="4" s="1"/>
  <c r="D29" i="15"/>
  <c r="E29" i="4" l="1"/>
  <c r="I29" i="15"/>
  <c r="C30" i="4" s="1"/>
  <c r="D30" i="15"/>
  <c r="E30" i="4" l="1"/>
  <c r="I30" i="15"/>
  <c r="C31" i="4" s="1"/>
  <c r="D31" i="15"/>
  <c r="E31" i="4" l="1"/>
  <c r="D32" i="15"/>
  <c r="I31" i="15"/>
  <c r="C32" i="4" s="1"/>
  <c r="E32" i="4" l="1"/>
  <c r="I32" i="15"/>
  <c r="D33" i="15"/>
  <c r="C33" i="4" l="1"/>
  <c r="E33" i="4" s="1"/>
  <c r="C33" i="5" s="1"/>
  <c r="I33" i="15"/>
  <c r="D34" i="15"/>
  <c r="C34" i="4" l="1"/>
  <c r="E34" i="4" s="1"/>
  <c r="C34" i="5" s="1"/>
  <c r="I34" i="15"/>
  <c r="D35" i="15"/>
  <c r="C35" i="4" l="1"/>
  <c r="E35" i="4" s="1"/>
  <c r="C35" i="5" s="1"/>
  <c r="D36" i="15"/>
  <c r="I35" i="15"/>
  <c r="C36" i="4" l="1"/>
  <c r="E36" i="4" s="1"/>
  <c r="C36" i="5" s="1"/>
  <c r="I36" i="15"/>
  <c r="D37" i="15"/>
  <c r="C37" i="4" l="1"/>
  <c r="E37" i="4" s="1"/>
  <c r="C37" i="5" s="1"/>
  <c r="I37" i="15"/>
  <c r="C38" i="4" s="1"/>
  <c r="E38" i="4" s="1"/>
  <c r="D38" i="15"/>
  <c r="F38" i="4" l="1"/>
  <c r="C38" i="5"/>
  <c r="I38" i="15"/>
  <c r="C39" i="4" s="1"/>
  <c r="E39" i="4" s="1"/>
  <c r="D39" i="15"/>
  <c r="F39" i="4" l="1"/>
  <c r="C39" i="5"/>
  <c r="F38" i="5"/>
  <c r="G38" i="5"/>
  <c r="E38" i="5"/>
  <c r="I39" i="15"/>
  <c r="C40" i="4" s="1"/>
  <c r="E40" i="4" s="1"/>
  <c r="D40" i="15"/>
  <c r="H38" i="5" l="1"/>
  <c r="C40" i="5"/>
  <c r="F40" i="4"/>
  <c r="F39" i="5"/>
  <c r="E39" i="5"/>
  <c r="G39" i="5"/>
  <c r="D41" i="15"/>
  <c r="I40" i="15"/>
  <c r="C41" i="4" s="1"/>
  <c r="E41" i="4" s="1"/>
  <c r="C41" i="5" l="1"/>
  <c r="F41" i="4"/>
  <c r="H39" i="5"/>
  <c r="E40" i="5"/>
  <c r="F40" i="5"/>
  <c r="G40" i="5"/>
  <c r="I41" i="15"/>
  <c r="C42" i="4" s="1"/>
  <c r="E42" i="4" s="1"/>
  <c r="H40" i="5" l="1"/>
  <c r="F42" i="4"/>
  <c r="C42" i="5"/>
  <c r="F41" i="5"/>
  <c r="G41" i="5"/>
  <c r="E41" i="5"/>
  <c r="F16" i="4"/>
  <c r="F18" i="4"/>
  <c r="F19" i="4"/>
  <c r="F17" i="4"/>
  <c r="C16" i="5"/>
  <c r="C19" i="5"/>
  <c r="C18" i="5"/>
  <c r="C17" i="5"/>
  <c r="H41" i="5" l="1"/>
  <c r="E42" i="5"/>
  <c r="G42" i="5"/>
  <c r="F42" i="5"/>
  <c r="G19" i="5"/>
  <c r="E19" i="5"/>
  <c r="F19" i="5"/>
  <c r="G17" i="5"/>
  <c r="F17" i="5"/>
  <c r="E17" i="5"/>
  <c r="G18" i="5"/>
  <c r="F18" i="5"/>
  <c r="E18" i="5"/>
  <c r="G16" i="5"/>
  <c r="F16" i="5"/>
  <c r="E16" i="5"/>
  <c r="H42" i="5" l="1"/>
  <c r="E43" i="4"/>
  <c r="H17" i="5"/>
  <c r="H18" i="5"/>
  <c r="H16" i="5"/>
  <c r="H19" i="5"/>
  <c r="F20" i="4"/>
  <c r="C20" i="5"/>
  <c r="G20" i="5" l="1"/>
  <c r="F20" i="5"/>
  <c r="E20" i="5"/>
  <c r="H20" i="5" l="1"/>
  <c r="F21" i="4"/>
  <c r="C21" i="5" l="1"/>
  <c r="G21" i="5" l="1"/>
  <c r="F21" i="5"/>
  <c r="E21" i="5"/>
  <c r="H21" i="5" l="1"/>
  <c r="F35" i="4"/>
  <c r="F24" i="4"/>
  <c r="F26" i="4"/>
  <c r="F23" i="4"/>
  <c r="G34" i="5" l="1"/>
  <c r="F34" i="5"/>
  <c r="E34" i="5"/>
  <c r="G36" i="5"/>
  <c r="F36" i="5"/>
  <c r="E36" i="5"/>
  <c r="C26" i="5"/>
  <c r="C24" i="5"/>
  <c r="C23" i="5"/>
  <c r="C22" i="5"/>
  <c r="F22" i="4"/>
  <c r="F30" i="4"/>
  <c r="C30" i="5"/>
  <c r="F31" i="4"/>
  <c r="C31" i="5"/>
  <c r="C32" i="5"/>
  <c r="F32" i="4"/>
  <c r="F34" i="4"/>
  <c r="C27" i="5"/>
  <c r="F28" i="4"/>
  <c r="C28" i="5"/>
  <c r="F25" i="4"/>
  <c r="C25" i="5"/>
  <c r="F33" i="4"/>
  <c r="F27" i="4"/>
  <c r="C29" i="5"/>
  <c r="F29" i="4"/>
  <c r="F36" i="4"/>
  <c r="G31" i="5" l="1"/>
  <c r="E31" i="5"/>
  <c r="F31" i="5"/>
  <c r="G24" i="5"/>
  <c r="F24" i="5"/>
  <c r="E24" i="5"/>
  <c r="G32" i="5"/>
  <c r="F32" i="5"/>
  <c r="E32" i="5"/>
  <c r="G30" i="5"/>
  <c r="F30" i="5"/>
  <c r="E30" i="5"/>
  <c r="G25" i="5"/>
  <c r="F25" i="5"/>
  <c r="E25" i="5"/>
  <c r="G28" i="5"/>
  <c r="F28" i="5"/>
  <c r="E28" i="5"/>
  <c r="G29" i="5"/>
  <c r="F29" i="5"/>
  <c r="E29" i="5"/>
  <c r="G27" i="5"/>
  <c r="E27" i="5"/>
  <c r="F27" i="5"/>
  <c r="G26" i="5"/>
  <c r="F26" i="5"/>
  <c r="E26" i="5"/>
  <c r="G22" i="5"/>
  <c r="F22" i="5"/>
  <c r="E22" i="5"/>
  <c r="G33" i="5"/>
  <c r="E33" i="5"/>
  <c r="F33" i="5"/>
  <c r="G35" i="5"/>
  <c r="F35" i="5"/>
  <c r="E35" i="5"/>
  <c r="G23" i="5"/>
  <c r="E23" i="5"/>
  <c r="F23" i="5"/>
  <c r="F37" i="4"/>
  <c r="D9" i="11" s="1" a="1"/>
  <c r="H34" i="5"/>
  <c r="H36" i="5"/>
  <c r="D9" i="11" l="1"/>
  <c r="C9" i="11" s="1"/>
  <c r="AH10" i="11"/>
  <c r="AI10" i="11"/>
  <c r="AK10" i="11"/>
  <c r="AJ10" i="11"/>
  <c r="AL10" i="11"/>
  <c r="F43" i="4"/>
  <c r="K10" i="11"/>
  <c r="J10" i="11"/>
  <c r="AE10" i="11"/>
  <c r="L10" i="11"/>
  <c r="G10" i="11"/>
  <c r="T10" i="11"/>
  <c r="U10" i="11"/>
  <c r="AD10" i="11"/>
  <c r="S10" i="11"/>
  <c r="F10" i="11"/>
  <c r="O10" i="11"/>
  <c r="H10" i="11"/>
  <c r="W10" i="11"/>
  <c r="R10" i="11"/>
  <c r="E10" i="11"/>
  <c r="AF10" i="11"/>
  <c r="V10" i="11"/>
  <c r="AB10" i="11"/>
  <c r="M10" i="11"/>
  <c r="AA10" i="11"/>
  <c r="N10" i="11"/>
  <c r="Q10" i="11"/>
  <c r="X10" i="11"/>
  <c r="Z10" i="11"/>
  <c r="I10" i="11"/>
  <c r="P10" i="11"/>
  <c r="Y10" i="11"/>
  <c r="AG10" i="11"/>
  <c r="AC10" i="11"/>
  <c r="C43" i="5"/>
  <c r="G37" i="5"/>
  <c r="G43" i="5" s="1"/>
  <c r="E37" i="5"/>
  <c r="E43" i="5" s="1"/>
  <c r="F37" i="5"/>
  <c r="F43" i="5" s="1"/>
  <c r="H26" i="5"/>
  <c r="H23" i="5"/>
  <c r="H24" i="5"/>
  <c r="H33" i="5"/>
  <c r="H29" i="5"/>
  <c r="H28" i="5"/>
  <c r="H22" i="5"/>
  <c r="H32" i="5"/>
  <c r="H27" i="5"/>
  <c r="H25" i="5"/>
  <c r="H35" i="5"/>
  <c r="H30" i="5"/>
  <c r="H31" i="5"/>
  <c r="D13" i="11" l="1" a="1"/>
  <c r="D13" i="11" s="1"/>
  <c r="C13" i="11" s="1"/>
  <c r="D14" i="11" a="1"/>
  <c r="D14" i="11" s="1"/>
  <c r="C14" i="11" s="1"/>
  <c r="D12" i="11" a="1"/>
  <c r="D10" i="11"/>
  <c r="C10" i="11" s="1"/>
  <c r="H37" i="5"/>
  <c r="H43" i="5" s="1"/>
  <c r="D12" i="11" l="1"/>
  <c r="C12" i="11" s="1"/>
  <c r="AJ15" i="11"/>
  <c r="AJ17" i="11" s="1"/>
  <c r="AJ25" i="11" s="1"/>
  <c r="AK15" i="11"/>
  <c r="AK17" i="11" s="1"/>
  <c r="AK25" i="11" s="1"/>
  <c r="AL15" i="11"/>
  <c r="AL17" i="11" s="1"/>
  <c r="AL25" i="11" s="1"/>
  <c r="AI15" i="11"/>
  <c r="AI17" i="11" s="1"/>
  <c r="AI25" i="11" s="1"/>
  <c r="AH15" i="11"/>
  <c r="AH17" i="11" s="1"/>
  <c r="AH25" i="11" s="1"/>
  <c r="I15" i="11"/>
  <c r="I17" i="11" s="1"/>
  <c r="I25" i="11" s="1"/>
  <c r="I39" i="11" s="1"/>
  <c r="AH39" i="11" l="1"/>
  <c r="AH35" i="11"/>
  <c r="AI39" i="11"/>
  <c r="AI35" i="11"/>
  <c r="AK39" i="11"/>
  <c r="AK35" i="11"/>
  <c r="AJ39" i="11"/>
  <c r="AJ35" i="11"/>
  <c r="AL39" i="11"/>
  <c r="AL35" i="11"/>
  <c r="AF15" i="11"/>
  <c r="AF17" i="11" s="1"/>
  <c r="AF25" i="11" s="1"/>
  <c r="AF39" i="11" s="1"/>
  <c r="AE15" i="11"/>
  <c r="AE17" i="11" s="1"/>
  <c r="AE25" i="11" s="1"/>
  <c r="AE39" i="11" s="1"/>
  <c r="N15" i="11"/>
  <c r="N17" i="11" s="1"/>
  <c r="N25" i="11" s="1"/>
  <c r="N39" i="11" s="1"/>
  <c r="J15" i="11"/>
  <c r="J17" i="11" s="1"/>
  <c r="J25" i="11" s="1"/>
  <c r="J39" i="11" s="1"/>
  <c r="S15" i="11"/>
  <c r="S17" i="11" s="1"/>
  <c r="S25" i="11" s="1"/>
  <c r="S39" i="11" s="1"/>
  <c r="F15" i="11"/>
  <c r="F17" i="11" s="1"/>
  <c r="F25" i="11" s="1"/>
  <c r="F39" i="11" s="1"/>
  <c r="AG15" i="11"/>
  <c r="AG17" i="11" s="1"/>
  <c r="AG25" i="11" s="1"/>
  <c r="AG39" i="11" s="1"/>
  <c r="Z15" i="11"/>
  <c r="Z17" i="11" s="1"/>
  <c r="Z25" i="11" s="1"/>
  <c r="Z39" i="11" s="1"/>
  <c r="X15" i="11"/>
  <c r="X17" i="11" s="1"/>
  <c r="X25" i="11" s="1"/>
  <c r="X39" i="11" s="1"/>
  <c r="H15" i="11"/>
  <c r="H17" i="11" s="1"/>
  <c r="H25" i="11" s="1"/>
  <c r="H39" i="11" s="1"/>
  <c r="T15" i="11"/>
  <c r="T17" i="11" s="1"/>
  <c r="T25" i="11" s="1"/>
  <c r="T39" i="11" s="1"/>
  <c r="R15" i="11"/>
  <c r="R17" i="11" s="1"/>
  <c r="R25" i="11" s="1"/>
  <c r="R39" i="11" s="1"/>
  <c r="V15" i="11"/>
  <c r="V17" i="11" s="1"/>
  <c r="V25" i="11" s="1"/>
  <c r="V39" i="11" s="1"/>
  <c r="Q15" i="11"/>
  <c r="Q17" i="11" s="1"/>
  <c r="Q25" i="11" s="1"/>
  <c r="Q39" i="11" s="1"/>
  <c r="M15" i="11"/>
  <c r="M17" i="11" s="1"/>
  <c r="M25" i="11" s="1"/>
  <c r="M39" i="11" s="1"/>
  <c r="O15" i="11"/>
  <c r="O17" i="11" s="1"/>
  <c r="O25" i="11" s="1"/>
  <c r="O39" i="11" s="1"/>
  <c r="AA15" i="11"/>
  <c r="AA17" i="11" s="1"/>
  <c r="AA25" i="11" s="1"/>
  <c r="AA39" i="11" s="1"/>
  <c r="AB15" i="11"/>
  <c r="AB17" i="11" s="1"/>
  <c r="AB25" i="11" s="1"/>
  <c r="AB39" i="11" s="1"/>
  <c r="G15" i="11"/>
  <c r="G17" i="11" s="1"/>
  <c r="G25" i="11" s="1"/>
  <c r="G39" i="11" s="1"/>
  <c r="U15" i="11"/>
  <c r="U17" i="11" s="1"/>
  <c r="U25" i="11" s="1"/>
  <c r="U39" i="11" s="1"/>
  <c r="Y15" i="11"/>
  <c r="Y17" i="11" s="1"/>
  <c r="Y25" i="11" s="1"/>
  <c r="Y39" i="11" s="1"/>
  <c r="AC15" i="11"/>
  <c r="AC17" i="11" s="1"/>
  <c r="AC25" i="11" s="1"/>
  <c r="AC39" i="11" s="1"/>
  <c r="E15" i="11"/>
  <c r="E17" i="11" s="1"/>
  <c r="E25" i="11" s="1"/>
  <c r="E39" i="11" s="1"/>
  <c r="W15" i="11"/>
  <c r="W17" i="11" s="1"/>
  <c r="W25" i="11" s="1"/>
  <c r="W39" i="11" s="1"/>
  <c r="D15" i="11"/>
  <c r="P15" i="11"/>
  <c r="P17" i="11" s="1"/>
  <c r="P25" i="11" s="1"/>
  <c r="P39" i="11" s="1"/>
  <c r="AD15" i="11"/>
  <c r="AD17" i="11" s="1"/>
  <c r="AD25" i="11" s="1"/>
  <c r="AD39" i="11" s="1"/>
  <c r="K15" i="11"/>
  <c r="K17" i="11" s="1"/>
  <c r="K25" i="11" s="1"/>
  <c r="K39" i="11" s="1"/>
  <c r="L15" i="11"/>
  <c r="L17" i="11" s="1"/>
  <c r="L25" i="11" s="1"/>
  <c r="L39" i="11" s="1"/>
  <c r="I35" i="11"/>
  <c r="D17" i="11" l="1"/>
  <c r="D25" i="11" s="1"/>
  <c r="D39" i="11" s="1"/>
  <c r="C15" i="11"/>
  <c r="C17" i="11" s="1"/>
  <c r="C25" i="11" s="1"/>
  <c r="AJ37" i="11"/>
  <c r="AJ36" i="11"/>
  <c r="AJ27" i="11"/>
  <c r="AJ40" i="11"/>
  <c r="AJ28" i="11" s="1"/>
  <c r="AJ42" i="11"/>
  <c r="AJ30" i="11" s="1"/>
  <c r="AJ41" i="11"/>
  <c r="AJ29" i="11" s="1"/>
  <c r="AK36" i="11"/>
  <c r="AK37" i="11"/>
  <c r="AK27" i="11"/>
  <c r="AK42" i="11"/>
  <c r="AK30" i="11" s="1"/>
  <c r="AK40" i="11"/>
  <c r="AK28" i="11" s="1"/>
  <c r="AK41" i="11"/>
  <c r="AK29" i="11" s="1"/>
  <c r="AI36" i="11"/>
  <c r="AI37" i="11"/>
  <c r="I37" i="11"/>
  <c r="I36" i="11"/>
  <c r="AI41" i="11"/>
  <c r="AI29" i="11" s="1"/>
  <c r="AI27" i="11"/>
  <c r="AI40" i="11"/>
  <c r="AI28" i="11" s="1"/>
  <c r="AI42" i="11"/>
  <c r="AI30" i="11" s="1"/>
  <c r="AL36" i="11"/>
  <c r="AL37" i="11"/>
  <c r="AH36" i="11"/>
  <c r="AH37" i="11"/>
  <c r="AL42" i="11"/>
  <c r="AL30" i="11" s="1"/>
  <c r="AL41" i="11"/>
  <c r="AL29" i="11" s="1"/>
  <c r="AL27" i="11"/>
  <c r="AL40" i="11"/>
  <c r="AL28" i="11" s="1"/>
  <c r="AH40" i="11"/>
  <c r="AH28" i="11" s="1"/>
  <c r="AH27" i="11"/>
  <c r="AH41" i="11"/>
  <c r="AH29" i="11" s="1"/>
  <c r="AH42" i="11"/>
  <c r="AH30" i="11" s="1"/>
  <c r="I40" i="11"/>
  <c r="T35" i="11"/>
  <c r="N35" i="11"/>
  <c r="S35" i="11"/>
  <c r="AF35" i="11"/>
  <c r="V35" i="11"/>
  <c r="Q35" i="11"/>
  <c r="J35" i="11"/>
  <c r="R35" i="11"/>
  <c r="AE35" i="11"/>
  <c r="M35" i="11"/>
  <c r="AG35" i="11"/>
  <c r="AB35" i="11"/>
  <c r="Z35" i="11"/>
  <c r="O35" i="11"/>
  <c r="X35" i="11"/>
  <c r="F35" i="11"/>
  <c r="AA35" i="11"/>
  <c r="U35" i="11"/>
  <c r="Y35" i="11"/>
  <c r="AC35" i="11"/>
  <c r="G35" i="11"/>
  <c r="W35" i="11"/>
  <c r="L35" i="11"/>
  <c r="AD35" i="11"/>
  <c r="K35" i="11"/>
  <c r="E35" i="11"/>
  <c r="P35" i="11"/>
  <c r="H35" i="11"/>
  <c r="AL38" i="11" l="1"/>
  <c r="D35" i="11"/>
  <c r="D36" i="11" s="1"/>
  <c r="AI38" i="11"/>
  <c r="AH38" i="11"/>
  <c r="AK38" i="11"/>
  <c r="AJ38" i="11"/>
  <c r="AL31" i="11"/>
  <c r="AL33" i="11" s="1"/>
  <c r="I38" i="11"/>
  <c r="X37" i="11"/>
  <c r="X36" i="11"/>
  <c r="J36" i="11"/>
  <c r="J37" i="11"/>
  <c r="G37" i="11"/>
  <c r="G36" i="11"/>
  <c r="AC36" i="11"/>
  <c r="AC37" i="11"/>
  <c r="V37" i="11"/>
  <c r="V36" i="11"/>
  <c r="AF37" i="11"/>
  <c r="AF36" i="11"/>
  <c r="AH31" i="11"/>
  <c r="AH33" i="11" s="1"/>
  <c r="AJ31" i="11"/>
  <c r="AJ33" i="11" s="1"/>
  <c r="E36" i="11"/>
  <c r="E37" i="11"/>
  <c r="S36" i="11"/>
  <c r="S37" i="11"/>
  <c r="K40" i="11"/>
  <c r="K36" i="11"/>
  <c r="K37" i="11"/>
  <c r="U36" i="11"/>
  <c r="U37" i="11"/>
  <c r="M36" i="11"/>
  <c r="M37" i="11"/>
  <c r="N40" i="11"/>
  <c r="N36" i="11"/>
  <c r="N37" i="11"/>
  <c r="AI31" i="11"/>
  <c r="AI33" i="11" s="1"/>
  <c r="AK31" i="11"/>
  <c r="AK33" i="11" s="1"/>
  <c r="H37" i="11"/>
  <c r="H36" i="11"/>
  <c r="Y37" i="11"/>
  <c r="Y36" i="11"/>
  <c r="AD36" i="11"/>
  <c r="AD37" i="11"/>
  <c r="AA36" i="11"/>
  <c r="AA37" i="11"/>
  <c r="AE37" i="11"/>
  <c r="AE36" i="11"/>
  <c r="T37" i="11"/>
  <c r="T36" i="11"/>
  <c r="W37" i="11"/>
  <c r="W36" i="11"/>
  <c r="O37" i="11"/>
  <c r="O36" i="11"/>
  <c r="Q37" i="11"/>
  <c r="Q36" i="11"/>
  <c r="P37" i="11"/>
  <c r="P36" i="11"/>
  <c r="Z36" i="11"/>
  <c r="Z37" i="11"/>
  <c r="AB37" i="11"/>
  <c r="AB36" i="11"/>
  <c r="AG37" i="11"/>
  <c r="AG36" i="11"/>
  <c r="L40" i="11"/>
  <c r="L36" i="11"/>
  <c r="L37" i="11"/>
  <c r="F37" i="11"/>
  <c r="F36" i="11"/>
  <c r="R36" i="11"/>
  <c r="R37" i="11"/>
  <c r="E40" i="11"/>
  <c r="Y40" i="11"/>
  <c r="AG40" i="11"/>
  <c r="S40" i="11"/>
  <c r="U40" i="11"/>
  <c r="M40" i="11"/>
  <c r="AD40" i="11"/>
  <c r="AA40" i="11"/>
  <c r="AE40" i="11"/>
  <c r="T40" i="11"/>
  <c r="F40" i="11"/>
  <c r="F28" i="11" s="1"/>
  <c r="R40" i="11"/>
  <c r="W40" i="11"/>
  <c r="X40" i="11"/>
  <c r="J40" i="11"/>
  <c r="H40" i="11"/>
  <c r="G40" i="11"/>
  <c r="O40" i="11"/>
  <c r="Q40" i="11"/>
  <c r="P40" i="11"/>
  <c r="AC40" i="11"/>
  <c r="Z40" i="11"/>
  <c r="V40" i="11"/>
  <c r="AB40" i="11"/>
  <c r="AF40" i="11"/>
  <c r="D37" i="11" l="1"/>
  <c r="Z38" i="11"/>
  <c r="AD38" i="11"/>
  <c r="AA38" i="11"/>
  <c r="AG38" i="11"/>
  <c r="Q38" i="11"/>
  <c r="K38" i="11"/>
  <c r="J38" i="11"/>
  <c r="AE38" i="11"/>
  <c r="L38" i="11"/>
  <c r="P38" i="11"/>
  <c r="T38" i="11"/>
  <c r="Y38" i="11"/>
  <c r="V38" i="11"/>
  <c r="H38" i="11"/>
  <c r="AI9" i="12"/>
  <c r="AI11" i="12" s="1"/>
  <c r="AI16" i="12" s="1"/>
  <c r="G38" i="11"/>
  <c r="AK9" i="12"/>
  <c r="AK11" i="12" s="1"/>
  <c r="AK16" i="12" s="1"/>
  <c r="AJ9" i="12"/>
  <c r="AJ11" i="12" s="1"/>
  <c r="AJ16" i="12" s="1"/>
  <c r="AF38" i="11"/>
  <c r="AL9" i="12"/>
  <c r="AL11" i="12" s="1"/>
  <c r="AL16" i="12" s="1"/>
  <c r="X38" i="11"/>
  <c r="R38" i="11"/>
  <c r="U38" i="11"/>
  <c r="AM9" i="12"/>
  <c r="AM11" i="12" s="1"/>
  <c r="AM16" i="12" s="1"/>
  <c r="AB38" i="11"/>
  <c r="F38" i="11"/>
  <c r="N38" i="11"/>
  <c r="W38" i="11"/>
  <c r="O38" i="11"/>
  <c r="S38" i="11"/>
  <c r="M38" i="11"/>
  <c r="E38" i="11"/>
  <c r="AC38" i="11"/>
  <c r="D38" i="11"/>
  <c r="D40" i="11"/>
  <c r="D28" i="11" s="1"/>
  <c r="D42" i="11"/>
  <c r="D30" i="11" s="1"/>
  <c r="D27" i="11"/>
  <c r="D41" i="11"/>
  <c r="D29" i="11" s="1"/>
  <c r="D31" i="11" l="1"/>
  <c r="D33" i="11" s="1"/>
  <c r="E9" i="12" s="1"/>
  <c r="E42" i="11"/>
  <c r="E30" i="11" s="1"/>
  <c r="E41" i="11"/>
  <c r="E29" i="11" s="1"/>
  <c r="E27" i="11"/>
  <c r="E28" i="11"/>
  <c r="E11" i="12" l="1"/>
  <c r="E31" i="11"/>
  <c r="E33" i="11" s="1"/>
  <c r="F9" i="12" s="1"/>
  <c r="F42" i="11"/>
  <c r="F30" i="11" s="1"/>
  <c r="F41" i="11"/>
  <c r="F29" i="11" s="1"/>
  <c r="F27" i="11"/>
  <c r="E16" i="12" l="1"/>
  <c r="F11" i="12"/>
  <c r="F16" i="12" s="1"/>
  <c r="F31" i="11"/>
  <c r="F33" i="11" s="1"/>
  <c r="G27" i="11"/>
  <c r="G42" i="11"/>
  <c r="G30" i="11" s="1"/>
  <c r="G41" i="11"/>
  <c r="G29" i="11" s="1"/>
  <c r="G28" i="11"/>
  <c r="G9" i="12" l="1"/>
  <c r="E18" i="12"/>
  <c r="G31" i="11"/>
  <c r="G33" i="11" s="1"/>
  <c r="H27" i="11"/>
  <c r="H42" i="11"/>
  <c r="H30" i="11" s="1"/>
  <c r="H28" i="11"/>
  <c r="H41" i="11"/>
  <c r="H29" i="11" s="1"/>
  <c r="E26" i="12" l="1"/>
  <c r="F18" i="12"/>
  <c r="F26" i="12" s="1"/>
  <c r="H9" i="12"/>
  <c r="H11" i="12" s="1"/>
  <c r="H16" i="12" s="1"/>
  <c r="G11" i="12"/>
  <c r="H31" i="11"/>
  <c r="H33" i="11" s="1"/>
  <c r="I28" i="11"/>
  <c r="I42" i="11"/>
  <c r="I30" i="11" s="1"/>
  <c r="I27" i="11"/>
  <c r="I41" i="11"/>
  <c r="I29" i="11" s="1"/>
  <c r="I9" i="12" l="1"/>
  <c r="G16" i="12"/>
  <c r="I31" i="11"/>
  <c r="I33" i="11" s="1"/>
  <c r="J28" i="11"/>
  <c r="J41" i="11"/>
  <c r="J29" i="11" s="1"/>
  <c r="J27" i="11"/>
  <c r="J42" i="11"/>
  <c r="J30" i="11" s="1"/>
  <c r="G18" i="12" l="1"/>
  <c r="J9" i="12"/>
  <c r="J11" i="12" s="1"/>
  <c r="J16" i="12" s="1"/>
  <c r="I11" i="12"/>
  <c r="J31" i="11"/>
  <c r="J33" i="11" s="1"/>
  <c r="K28" i="11"/>
  <c r="K27" i="11"/>
  <c r="K42" i="11"/>
  <c r="K30" i="11" s="1"/>
  <c r="K41" i="11"/>
  <c r="K29" i="11" s="1"/>
  <c r="G26" i="12" l="1"/>
  <c r="H18" i="12"/>
  <c r="I16" i="12"/>
  <c r="K9" i="12"/>
  <c r="K31" i="11"/>
  <c r="K33" i="11" s="1"/>
  <c r="L28" i="11"/>
  <c r="L41" i="11"/>
  <c r="L29" i="11" s="1"/>
  <c r="L27" i="11"/>
  <c r="L42" i="11"/>
  <c r="L30" i="11" s="1"/>
  <c r="L9" i="12" l="1"/>
  <c r="L11" i="12" s="1"/>
  <c r="L16" i="12" s="1"/>
  <c r="H26" i="12"/>
  <c r="I18" i="12"/>
  <c r="K11" i="12"/>
  <c r="L31" i="11"/>
  <c r="L33" i="11" s="1"/>
  <c r="M28" i="11"/>
  <c r="M41" i="11"/>
  <c r="M29" i="11" s="1"/>
  <c r="M27" i="11"/>
  <c r="M42" i="11"/>
  <c r="M30" i="11" s="1"/>
  <c r="I26" i="12" l="1"/>
  <c r="J18" i="12"/>
  <c r="K16" i="12"/>
  <c r="M9" i="12"/>
  <c r="M11" i="12" s="1"/>
  <c r="N28" i="11"/>
  <c r="N27" i="11"/>
  <c r="N42" i="11"/>
  <c r="N30" i="11" s="1"/>
  <c r="N41" i="11"/>
  <c r="N29" i="11" s="1"/>
  <c r="M31" i="11"/>
  <c r="M33" i="11" s="1"/>
  <c r="M16" i="12" l="1"/>
  <c r="N9" i="12"/>
  <c r="N11" i="12" s="1"/>
  <c r="N16" i="12" s="1"/>
  <c r="J26" i="12"/>
  <c r="K18" i="12"/>
  <c r="N31" i="11"/>
  <c r="N33" i="11" s="1"/>
  <c r="O28" i="11"/>
  <c r="O41" i="11"/>
  <c r="O29" i="11" s="1"/>
  <c r="O42" i="11"/>
  <c r="O30" i="11" s="1"/>
  <c r="O27" i="11"/>
  <c r="K26" i="12" l="1"/>
  <c r="L18" i="12"/>
  <c r="O9" i="12"/>
  <c r="O11" i="12" s="1"/>
  <c r="O16" i="12" s="1"/>
  <c r="P28" i="11"/>
  <c r="P27" i="11"/>
  <c r="P42" i="11"/>
  <c r="P30" i="11" s="1"/>
  <c r="P41" i="11"/>
  <c r="P29" i="11" s="1"/>
  <c r="O31" i="11"/>
  <c r="O33" i="11" s="1"/>
  <c r="L26" i="12" l="1"/>
  <c r="M18" i="12"/>
  <c r="P9" i="12"/>
  <c r="P11" i="12" s="1"/>
  <c r="P16" i="12" s="1"/>
  <c r="P31" i="11"/>
  <c r="P33" i="11" s="1"/>
  <c r="Q28" i="11"/>
  <c r="Q42" i="11"/>
  <c r="Q30" i="11" s="1"/>
  <c r="Q41" i="11"/>
  <c r="Q29" i="11" s="1"/>
  <c r="Q27" i="11"/>
  <c r="Q9" i="12" l="1"/>
  <c r="Q11" i="12" s="1"/>
  <c r="Q16" i="12" s="1"/>
  <c r="M26" i="12"/>
  <c r="N18" i="12"/>
  <c r="Q31" i="11"/>
  <c r="Q33" i="11" s="1"/>
  <c r="R28" i="11"/>
  <c r="R42" i="11"/>
  <c r="R30" i="11" s="1"/>
  <c r="R41" i="11"/>
  <c r="R29" i="11" s="1"/>
  <c r="R27" i="11"/>
  <c r="N26" i="12" l="1"/>
  <c r="O18" i="12"/>
  <c r="R9" i="12"/>
  <c r="R11" i="12" s="1"/>
  <c r="R16" i="12" s="1"/>
  <c r="R31" i="11"/>
  <c r="R33" i="11" s="1"/>
  <c r="S28" i="11"/>
  <c r="S41" i="11"/>
  <c r="S29" i="11" s="1"/>
  <c r="S27" i="11"/>
  <c r="S42" i="11"/>
  <c r="S30" i="11" s="1"/>
  <c r="O26" i="12" l="1"/>
  <c r="P18" i="12"/>
  <c r="S9" i="12"/>
  <c r="S11" i="12" s="1"/>
  <c r="S16" i="12" s="1"/>
  <c r="S31" i="11"/>
  <c r="S33" i="11" s="1"/>
  <c r="T28" i="11"/>
  <c r="T41" i="11"/>
  <c r="T29" i="11" s="1"/>
  <c r="T42" i="11"/>
  <c r="T30" i="11" s="1"/>
  <c r="T27" i="11"/>
  <c r="P26" i="12" l="1"/>
  <c r="Q18" i="12"/>
  <c r="T9" i="12"/>
  <c r="T11" i="12" s="1"/>
  <c r="T16" i="12" s="1"/>
  <c r="T31" i="11"/>
  <c r="T33" i="11" s="1"/>
  <c r="U28" i="11"/>
  <c r="U42" i="11"/>
  <c r="U30" i="11" s="1"/>
  <c r="U41" i="11"/>
  <c r="U29" i="11" s="1"/>
  <c r="U27" i="11"/>
  <c r="Q26" i="12" l="1"/>
  <c r="R18" i="12"/>
  <c r="U9" i="12"/>
  <c r="U11" i="12" s="1"/>
  <c r="U16" i="12" s="1"/>
  <c r="U31" i="11"/>
  <c r="U33" i="11" s="1"/>
  <c r="V28" i="11"/>
  <c r="V27" i="11"/>
  <c r="V41" i="11"/>
  <c r="V29" i="11" s="1"/>
  <c r="V42" i="11"/>
  <c r="V30" i="11" s="1"/>
  <c r="V9" i="12" l="1"/>
  <c r="V11" i="12" s="1"/>
  <c r="V16" i="12" s="1"/>
  <c r="R26" i="12"/>
  <c r="S18" i="12"/>
  <c r="V31" i="11"/>
  <c r="V33" i="11" s="1"/>
  <c r="W28" i="11"/>
  <c r="W42" i="11"/>
  <c r="W30" i="11" s="1"/>
  <c r="W41" i="11"/>
  <c r="W29" i="11" s="1"/>
  <c r="W27" i="11"/>
  <c r="S26" i="12" l="1"/>
  <c r="T18" i="12"/>
  <c r="W9" i="12"/>
  <c r="W11" i="12" s="1"/>
  <c r="W16" i="12" s="1"/>
  <c r="X28" i="11"/>
  <c r="X27" i="11"/>
  <c r="X41" i="11"/>
  <c r="X29" i="11" s="1"/>
  <c r="X42" i="11"/>
  <c r="X30" i="11" s="1"/>
  <c r="W31" i="11"/>
  <c r="W33" i="11" s="1"/>
  <c r="X9" i="12" l="1"/>
  <c r="X11" i="12" s="1"/>
  <c r="X16" i="12" s="1"/>
  <c r="T26" i="12"/>
  <c r="U18" i="12"/>
  <c r="X31" i="11"/>
  <c r="X33" i="11" s="1"/>
  <c r="Y28" i="11"/>
  <c r="Y41" i="11"/>
  <c r="Y29" i="11" s="1"/>
  <c r="Y42" i="11"/>
  <c r="Y30" i="11" s="1"/>
  <c r="Y27" i="11"/>
  <c r="U26" i="12" l="1"/>
  <c r="V18" i="12"/>
  <c r="Y9" i="12"/>
  <c r="Y11" i="12" s="1"/>
  <c r="Y16" i="12" s="1"/>
  <c r="Z28" i="11"/>
  <c r="Z27" i="11"/>
  <c r="Z41" i="11"/>
  <c r="Z29" i="11" s="1"/>
  <c r="Z42" i="11"/>
  <c r="Z30" i="11" s="1"/>
  <c r="Y31" i="11"/>
  <c r="Y33" i="11" s="1"/>
  <c r="Z9" i="12" l="1"/>
  <c r="Z11" i="12" s="1"/>
  <c r="Z16" i="12" s="1"/>
  <c r="V26" i="12"/>
  <c r="W18" i="12"/>
  <c r="Z31" i="11"/>
  <c r="Z33" i="11" s="1"/>
  <c r="AA28" i="11"/>
  <c r="AA42" i="11"/>
  <c r="AA30" i="11" s="1"/>
  <c r="AA27" i="11"/>
  <c r="AA41" i="11"/>
  <c r="AA29" i="11" s="1"/>
  <c r="AA9" i="12" l="1"/>
  <c r="AA11" i="12" s="1"/>
  <c r="AA16" i="12" s="1"/>
  <c r="W26" i="12"/>
  <c r="X18" i="12"/>
  <c r="AA31" i="11"/>
  <c r="AA33" i="11" s="1"/>
  <c r="AB28" i="11"/>
  <c r="AB42" i="11"/>
  <c r="AB30" i="11" s="1"/>
  <c r="AB41" i="11"/>
  <c r="AB29" i="11" s="1"/>
  <c r="AB27" i="11"/>
  <c r="AB9" i="12" l="1"/>
  <c r="AB11" i="12" s="1"/>
  <c r="AB16" i="12" s="1"/>
  <c r="X26" i="12"/>
  <c r="Y18" i="12"/>
  <c r="AC28" i="11"/>
  <c r="AC27" i="11"/>
  <c r="AC42" i="11"/>
  <c r="AC30" i="11" s="1"/>
  <c r="AC41" i="11"/>
  <c r="AC29" i="11" s="1"/>
  <c r="AB31" i="11"/>
  <c r="AB33" i="11" s="1"/>
  <c r="AC9" i="12" l="1"/>
  <c r="AC11" i="12" s="1"/>
  <c r="AC16" i="12" s="1"/>
  <c r="Y26" i="12"/>
  <c r="Z18" i="12"/>
  <c r="AC31" i="11"/>
  <c r="AC33" i="11" s="1"/>
  <c r="AD28" i="11"/>
  <c r="AD42" i="11"/>
  <c r="AD30" i="11" s="1"/>
  <c r="AD27" i="11"/>
  <c r="AD41" i="11"/>
  <c r="AD29" i="11" s="1"/>
  <c r="Z26" i="12" l="1"/>
  <c r="AA18" i="12"/>
  <c r="AD9" i="12"/>
  <c r="AD11" i="12" s="1"/>
  <c r="AD16" i="12" s="1"/>
  <c r="AD31" i="11"/>
  <c r="AD33" i="11" s="1"/>
  <c r="AE28" i="11"/>
  <c r="AE42" i="11"/>
  <c r="AE30" i="11" s="1"/>
  <c r="AE41" i="11"/>
  <c r="AE29" i="11" s="1"/>
  <c r="AE27" i="11"/>
  <c r="AE9" i="12" l="1"/>
  <c r="AE11" i="12" s="1"/>
  <c r="AE16" i="12" s="1"/>
  <c r="AA26" i="12"/>
  <c r="AB18" i="12"/>
  <c r="AE31" i="11"/>
  <c r="AE33" i="11" s="1"/>
  <c r="AF28" i="11"/>
  <c r="AF42" i="11"/>
  <c r="AF30" i="11" s="1"/>
  <c r="AF41" i="11"/>
  <c r="AF29" i="11" s="1"/>
  <c r="AF27" i="11"/>
  <c r="AF9" i="12" l="1"/>
  <c r="AF11" i="12" s="1"/>
  <c r="AF16" i="12" s="1"/>
  <c r="AB26" i="12"/>
  <c r="AC18" i="12"/>
  <c r="AF31" i="11"/>
  <c r="AF33" i="11" s="1"/>
  <c r="AG9" i="12" s="1"/>
  <c r="AG27" i="11"/>
  <c r="AG41" i="11"/>
  <c r="AG29" i="11" s="1"/>
  <c r="C29" i="11" s="1"/>
  <c r="AG42" i="11"/>
  <c r="AG30" i="11" s="1"/>
  <c r="C30" i="11" s="1"/>
  <c r="AG28" i="11"/>
  <c r="C28" i="11" s="1"/>
  <c r="AC26" i="12" l="1"/>
  <c r="C20" i="12" s="1"/>
  <c r="AD18" i="12"/>
  <c r="AE18" i="12" s="1"/>
  <c r="AF18" i="12" s="1"/>
  <c r="AG31" i="11"/>
  <c r="AG33" i="11" s="1"/>
  <c r="C31" i="11"/>
  <c r="C33" i="11" s="1"/>
  <c r="AG11" i="12"/>
  <c r="AH9" i="12" l="1"/>
  <c r="AG16" i="12"/>
  <c r="D9" i="12" l="1"/>
  <c r="D11" i="12" s="1"/>
  <c r="D16" i="12" s="1"/>
  <c r="C9" i="12"/>
  <c r="AH11" i="12"/>
  <c r="AG18" i="12"/>
  <c r="AH16" i="12" l="1"/>
  <c r="C28" i="12" s="1"/>
  <c r="C11" i="12"/>
  <c r="AH18" i="12" l="1"/>
  <c r="AI18" i="12" s="1"/>
  <c r="AJ18" i="12" s="1"/>
  <c r="AK18" i="12" s="1"/>
  <c r="AL18" i="12" s="1"/>
  <c r="AM18" i="12" s="1"/>
  <c r="D28" i="12"/>
  <c r="C16" i="12"/>
  <c r="D18" i="12" l="1"/>
  <c r="C26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<sst xmlns="http://schemas.openxmlformats.org/spreadsheetml/2006/main" count="1117" uniqueCount="307">
  <si>
    <t>CONCESSIONÁRIA ROTA DO ATLÂNTICO</t>
  </si>
  <si>
    <t>QUADRO DE VIGÊNCIA E PONDERAÇÃO DE TARIFAS</t>
  </si>
  <si>
    <t>Ano</t>
  </si>
  <si>
    <t>Tarifa</t>
  </si>
  <si>
    <t>Vigência</t>
  </si>
  <si>
    <t xml:space="preserve">Tarifa Básica de Pedágio </t>
  </si>
  <si>
    <t>TBP adicionado</t>
  </si>
  <si>
    <t>TBP final acumulado</t>
  </si>
  <si>
    <t>Dias Adicional de nova tarifa</t>
  </si>
  <si>
    <t>Dias Tarifa anterior</t>
  </si>
  <si>
    <t>Data Reajuste</t>
  </si>
  <si>
    <t>Fim de Período</t>
  </si>
  <si>
    <t>Ano 01</t>
  </si>
  <si>
    <t>Ano 02</t>
  </si>
  <si>
    <t>Ano 03</t>
  </si>
  <si>
    <t>Ano 04</t>
  </si>
  <si>
    <t>Ano 05</t>
  </si>
  <si>
    <t>Ano 06</t>
  </si>
  <si>
    <t>Ano 07</t>
  </si>
  <si>
    <t>Ano 08</t>
  </si>
  <si>
    <t>Ano 09</t>
  </si>
  <si>
    <t>Ano 10</t>
  </si>
  <si>
    <t>Ano 11</t>
  </si>
  <si>
    <t>Ano 12</t>
  </si>
  <si>
    <t>Ano 13</t>
  </si>
  <si>
    <t>Ano 14</t>
  </si>
  <si>
    <t>Ano 15</t>
  </si>
  <si>
    <t>Ano 16</t>
  </si>
  <si>
    <t>Ano 17</t>
  </si>
  <si>
    <t>Ano 18</t>
  </si>
  <si>
    <t>Ano 19</t>
  </si>
  <si>
    <t>Ano 20</t>
  </si>
  <si>
    <t>Ano 21</t>
  </si>
  <si>
    <t>Ano 22</t>
  </si>
  <si>
    <t>Ano 23</t>
  </si>
  <si>
    <t>Ano 24</t>
  </si>
  <si>
    <t>Ano 25</t>
  </si>
  <si>
    <t>Ano 26</t>
  </si>
  <si>
    <t>Ano 27</t>
  </si>
  <si>
    <t>Ano 28</t>
  </si>
  <si>
    <t>Ano 29</t>
  </si>
  <si>
    <t>Ano 30</t>
  </si>
  <si>
    <t>Ano 31</t>
  </si>
  <si>
    <t>Ano 32</t>
  </si>
  <si>
    <t>Ano 33</t>
  </si>
  <si>
    <t>Ano 34</t>
  </si>
  <si>
    <t>Ano 35</t>
  </si>
  <si>
    <t>PROJEÇÃO DO VOLUME DE TRÁFEGO</t>
  </si>
  <si>
    <t>TRÁFEGO TOTAL</t>
  </si>
  <si>
    <t>ANO</t>
  </si>
  <si>
    <t>Data Inicial</t>
  </si>
  <si>
    <t>Data Final</t>
  </si>
  <si>
    <t xml:space="preserve">CRESCIMENTO DE TRÁFEGO </t>
  </si>
  <si>
    <t>Parâmetros de Demanda</t>
  </si>
  <si>
    <t>Tráfego realizado</t>
  </si>
  <si>
    <t>-</t>
  </si>
  <si>
    <t>Elasticidade</t>
  </si>
  <si>
    <t>PIB Brasil</t>
  </si>
  <si>
    <t>Crescimento Resultante</t>
  </si>
  <si>
    <t>Período</t>
  </si>
  <si>
    <t>VEP Total</t>
  </si>
  <si>
    <t>Dias Calendário</t>
  </si>
  <si>
    <t>Dias Ano Concessão</t>
  </si>
  <si>
    <t>VEP Ponderado</t>
  </si>
  <si>
    <t>jan</t>
  </si>
  <si>
    <t>Dias Totais</t>
  </si>
  <si>
    <t>fev</t>
  </si>
  <si>
    <t>Nov-21</t>
  </si>
  <si>
    <t>mar</t>
  </si>
  <si>
    <t>Dez-21</t>
  </si>
  <si>
    <t>abr</t>
  </si>
  <si>
    <t>Jan-22</t>
  </si>
  <si>
    <t>mai</t>
  </si>
  <si>
    <t>Fev-22</t>
  </si>
  <si>
    <t>jun</t>
  </si>
  <si>
    <t>Mar-22</t>
  </si>
  <si>
    <t>jul</t>
  </si>
  <si>
    <t>Abr-22</t>
  </si>
  <si>
    <t>ago</t>
  </si>
  <si>
    <t>Mai-22</t>
  </si>
  <si>
    <t>set</t>
  </si>
  <si>
    <t>Jun-22</t>
  </si>
  <si>
    <t>out</t>
  </si>
  <si>
    <t>Jul-22</t>
  </si>
  <si>
    <t>nov</t>
  </si>
  <si>
    <t>Ago-22</t>
  </si>
  <si>
    <t>dez</t>
  </si>
  <si>
    <t>Set-22</t>
  </si>
  <si>
    <t>TOTAL</t>
  </si>
  <si>
    <t>Out-22</t>
  </si>
  <si>
    <t>Nov-22</t>
  </si>
  <si>
    <t>RECEITAS DE PEDÁGIO</t>
  </si>
  <si>
    <t>Valores em R$</t>
  </si>
  <si>
    <t>Anos</t>
  </si>
  <si>
    <t>Receita de Pedágio
(Valores em R$)</t>
  </si>
  <si>
    <t>Tarifa incremental</t>
  </si>
  <si>
    <t>Tráfego</t>
  </si>
  <si>
    <t>Receita de Pedágio</t>
  </si>
  <si>
    <t>TOTAL RECEITAS BRUTAS</t>
  </si>
  <si>
    <t>Ano 1</t>
  </si>
  <si>
    <t>Ano 2</t>
  </si>
  <si>
    <t>Ano 3</t>
  </si>
  <si>
    <t>Ano 4</t>
  </si>
  <si>
    <t>Ano 5</t>
  </si>
  <si>
    <t>Ano 6</t>
  </si>
  <si>
    <t>Ano 7</t>
  </si>
  <si>
    <t>Ano 8</t>
  </si>
  <si>
    <t>Ano 9</t>
  </si>
  <si>
    <t>Tributos</t>
  </si>
  <si>
    <t>Receitas</t>
  </si>
  <si>
    <t>Receita de indenização</t>
  </si>
  <si>
    <t>ISS</t>
  </si>
  <si>
    <t>PIS</t>
  </si>
  <si>
    <t>COFINS</t>
  </si>
  <si>
    <t>TOTAL DE IMPOSTOS</t>
  </si>
  <si>
    <t xml:space="preserve">    VARIAÇÃO</t>
  </si>
  <si>
    <t>NÚMERO ÍNDICE</t>
  </si>
  <si>
    <t>(%)</t>
  </si>
  <si>
    <t>(DEZ 93 = 100)</t>
  </si>
  <si>
    <t>NO</t>
  </si>
  <si>
    <t>MÊS</t>
  </si>
  <si>
    <t>MESES</t>
  </si>
  <si>
    <t>INVESTIMENTOS</t>
  </si>
  <si>
    <t>Obras Incorridas</t>
  </si>
  <si>
    <t>Descrição</t>
  </si>
  <si>
    <t>Classificação</t>
  </si>
  <si>
    <t>Doc Referência</t>
  </si>
  <si>
    <t>Ano contratual</t>
  </si>
  <si>
    <t>Dados Nota Fiscal</t>
  </si>
  <si>
    <t>Data Referência IPCA</t>
  </si>
  <si>
    <t>Índice de retorno</t>
  </si>
  <si>
    <t>Valor 
(data-base set/10)</t>
  </si>
  <si>
    <t>Anos a Depreciar</t>
  </si>
  <si>
    <t>Despesa Anual de depreciação 
(data-base set/10)</t>
  </si>
  <si>
    <t>Recorrência reinvestimento</t>
  </si>
  <si>
    <t>Depreciação mensal último reinvestimento
(data-base out/08)</t>
  </si>
  <si>
    <t>Data</t>
  </si>
  <si>
    <t>Valor 
(data-base original)</t>
  </si>
  <si>
    <t>ALUGUE TECNOLOGIA E SERVICOS LTDA</t>
  </si>
  <si>
    <t>CAPEX</t>
  </si>
  <si>
    <t>Nº 013388</t>
  </si>
  <si>
    <t>EDSON OLIVIR ZOTTO ANDRADE</t>
  </si>
  <si>
    <t>Nº 00001</t>
  </si>
  <si>
    <t>Nº 00002</t>
  </si>
  <si>
    <t>PLANUS TOPOGRAFIA E GEODESIA LTDA EPP</t>
  </si>
  <si>
    <t>Nº 00000516</t>
  </si>
  <si>
    <t>NBS LEÃO TRANSPORTES E LOCAÇÕES EIRELI</t>
  </si>
  <si>
    <t>Nº 000.000.652</t>
  </si>
  <si>
    <t>Nº 000.000.653</t>
  </si>
  <si>
    <t>Nº 000.000.662</t>
  </si>
  <si>
    <t>Nº 000.000.663</t>
  </si>
  <si>
    <t>Nº 000.000.666</t>
  </si>
  <si>
    <t>Nº 000.000.670</t>
  </si>
  <si>
    <t>STRATURA ASFALTO S/A</t>
  </si>
  <si>
    <t>Nº 000.012.308</t>
  </si>
  <si>
    <t>Nº 000.012.301</t>
  </si>
  <si>
    <t>Nº 000.012.373</t>
  </si>
  <si>
    <t>Nº 000.012.337</t>
  </si>
  <si>
    <t>Nº 000.012.328</t>
  </si>
  <si>
    <t>Nº 000.012.323</t>
  </si>
  <si>
    <t>LIDERMAC CONSTRUÇÕES E EQUIPAMENTOS LTDA</t>
  </si>
  <si>
    <t>Nº 00003409</t>
  </si>
  <si>
    <t>Nº 00003343</t>
  </si>
  <si>
    <t>Nº 00003382</t>
  </si>
  <si>
    <t>Nº 00003383</t>
  </si>
  <si>
    <t>NACTEL CONSTRUÇÕES LTDA</t>
  </si>
  <si>
    <t>Nº 00001172</t>
  </si>
  <si>
    <t>Nº 00001166</t>
  </si>
  <si>
    <t>ARMCO STACO S/A INDUSTRIA</t>
  </si>
  <si>
    <t>Nº 000.051.141</t>
  </si>
  <si>
    <t>EDNALDO &amp; CÍCERO CONSTRUÇÕES LTDA - ME</t>
  </si>
  <si>
    <t>Nº 0000240</t>
  </si>
  <si>
    <t>PROJEL - ENGENHARIA ESPECIALIZADA</t>
  </si>
  <si>
    <t>BETON STAHL ENGENHARIA LTDA</t>
  </si>
  <si>
    <t>ANDRE RENATO ARRUDA LINS PLACAS SINALIZACAO</t>
  </si>
  <si>
    <t>COMERCIAL ELETRICA PJ LTDA</t>
  </si>
  <si>
    <t>I S TRANSPORTE E LOCACAO DE EQUIPAM</t>
  </si>
  <si>
    <t>NACTEL CONSTRUÇOES LTDA - EPP</t>
  </si>
  <si>
    <t>AGEMAR LOCAÇAO E COMERCIALIZAÇAO</t>
  </si>
  <si>
    <t xml:space="preserve">DEGRAUS ANDAIMES MAQUINAS E EQUIPAM </t>
  </si>
  <si>
    <t>SETTER LOC LTDA</t>
  </si>
  <si>
    <t>GUSMAO ENGENHEIROS ASSOCIADOS LTDA</t>
  </si>
  <si>
    <t>GEOTECH ENGENHARIA LTDA</t>
  </si>
  <si>
    <t>W CAMILO DA SILVA MATERIAL DE CONST</t>
  </si>
  <si>
    <t xml:space="preserve">EDNALDO &amp; CICERO CONSTRUÇOES LTDA </t>
  </si>
  <si>
    <t>M CAMPOS COMÉRCIO E SERVIÇO DE GUIN</t>
  </si>
  <si>
    <t>CALCENA ENGENHARIA</t>
  </si>
  <si>
    <t>SEG VIGILANCIA E SEG LTDA</t>
  </si>
  <si>
    <t>BW LOCACOES E SERVICOS LTDA</t>
  </si>
  <si>
    <t>GEOSOND GEOTECNIA E SONDAGEM LTDA</t>
  </si>
  <si>
    <t xml:space="preserve">PALMA MAQUINAS E FERRAMENTAS LTDA </t>
  </si>
  <si>
    <t>LIDERMAC CONSTRUCOES E EQUIP.LTDA</t>
  </si>
  <si>
    <t>GEOSOLO TECNOLOGIA DO SOLO</t>
  </si>
  <si>
    <t>TRANSPORTADORA GERIZIM LTDA</t>
  </si>
  <si>
    <t>PLANUS TOPOGRAFIA E GEODESIA LTDA</t>
  </si>
  <si>
    <t xml:space="preserve">MASCARO TOUR AGENCIA DE VIAGENS E T </t>
  </si>
  <si>
    <t>E. HOTELARIA E TURISMO LTDA</t>
  </si>
  <si>
    <t>SERGIO MANOEL RIBEIRO PINTO JUNIOR</t>
  </si>
  <si>
    <t xml:space="preserve">COMERCIAL MERCANTIL DE CIMENTO </t>
  </si>
  <si>
    <t>GOMUTEC PLASTICOS E BORRACHAS LTDA</t>
  </si>
  <si>
    <t xml:space="preserve">ITAMARATI MANUTENCAO DE MAQUINAS LT </t>
  </si>
  <si>
    <t>MERCO GEOPOLIMEROS ENGENHARIA</t>
  </si>
  <si>
    <t>JK COMERCIO DE PLASTICOS E FRETE</t>
  </si>
  <si>
    <t>Obras Projetadas</t>
  </si>
  <si>
    <t>Último mês de reinvestimento</t>
  </si>
  <si>
    <t>Depreciação mensal último reinvestimento
(data-base set/10)</t>
  </si>
  <si>
    <t>CUSTOS RECORRENTES - ESCORAMENTO 6 MESES (ESTIMADO)</t>
  </si>
  <si>
    <t>OBRA VIADUTO CONE SUL (ESTIMADO)</t>
  </si>
  <si>
    <t>OBRA PIRAPAMA (ESTIMADO)</t>
  </si>
  <si>
    <t>Fluxo Consolidado dos eventos</t>
  </si>
  <si>
    <t>Valores em R$ mil</t>
  </si>
  <si>
    <t xml:space="preserve">RESULTADO </t>
  </si>
  <si>
    <t>ALIQ.</t>
  </si>
  <si>
    <t>Investimentos Adicionais</t>
  </si>
  <si>
    <t>DEPRECIAÇÃO</t>
  </si>
  <si>
    <t>Somatório dos eventos</t>
  </si>
  <si>
    <t>Demonstrativo do Resultado do Exercício</t>
  </si>
  <si>
    <t>RECEITA DE PEDÁGIO</t>
  </si>
  <si>
    <t>RECEITA BRUTA</t>
  </si>
  <si>
    <t>TRIBUTOS</t>
  </si>
  <si>
    <t>RECEITA LÍQUIDA</t>
  </si>
  <si>
    <t>ADMINISTRAÇÃO / OPERAÇÃO / CONSERVAÇÃO / MONITORAÇÃO</t>
  </si>
  <si>
    <t>SEGUROS E GARANTIAS</t>
  </si>
  <si>
    <t>SEGURANÇA NO TRÂNSITO</t>
  </si>
  <si>
    <t>VERBA DE FISCALIZAÇÃO</t>
  </si>
  <si>
    <t>RESULTADO ANTES DOS IMPOSTOS</t>
  </si>
  <si>
    <t>BASE TRIBUTÁVEL</t>
  </si>
  <si>
    <t>IRPJ/CSLL</t>
  </si>
  <si>
    <t xml:space="preserve">ADICIONAL IMPOSTO DE RENDA   </t>
  </si>
  <si>
    <t xml:space="preserve">CONTRIBUIÇÃO SOCIAL                    </t>
  </si>
  <si>
    <t>IMPOSTOS</t>
  </si>
  <si>
    <t>RESULTADO LÍQUIDO</t>
  </si>
  <si>
    <t>Resultado Antes dos Impostos</t>
  </si>
  <si>
    <t>Deduções por Perdas Seguidas</t>
  </si>
  <si>
    <t>Máxima Dedução Permitida</t>
  </si>
  <si>
    <t>Dedução</t>
  </si>
  <si>
    <t>Base de cálculo</t>
  </si>
  <si>
    <t>Imposto de Renda Adicional</t>
  </si>
  <si>
    <t>Contribuição Social</t>
  </si>
  <si>
    <t>Fluxo de Caixa do Projeto</t>
  </si>
  <si>
    <t>FLUXO DE CAIXA DO PROJETO
(Valores em R$ mil)</t>
  </si>
  <si>
    <t xml:space="preserve">VPL </t>
  </si>
  <si>
    <t>FONTES</t>
  </si>
  <si>
    <t>USOS</t>
  </si>
  <si>
    <t>SALDO DE CAIXA</t>
  </si>
  <si>
    <t>SALDO DE CAIXA ACUMULADO</t>
  </si>
  <si>
    <t>PAYBACK</t>
  </si>
  <si>
    <t>TIR DO TA</t>
  </si>
  <si>
    <t>TARIFA DO PEDÁGIO DO REEQUILÍBRIO</t>
  </si>
  <si>
    <r>
      <t xml:space="preserve">Considerando o reequilíbrio pelo </t>
    </r>
    <r>
      <rPr>
        <b/>
        <u/>
        <sz val="10"/>
        <color indexed="8"/>
        <rFont val="Arial"/>
        <family val="2"/>
      </rPr>
      <t>ajuste da Tarifa Básica de Pedágio</t>
    </r>
    <r>
      <rPr>
        <sz val="10"/>
        <color indexed="8"/>
        <rFont val="Arial"/>
        <family val="2"/>
      </rPr>
      <t>, foi calculada a variação de tarifa necessário para zerar o benefício capturado. Deletando-se o valor da Tarifa do pedágio do reequilíbrio, obtém-se o valor de desequilíbrio / benefício capturado</t>
    </r>
  </si>
  <si>
    <t>EXPOSIÇÃO MÁXIMA</t>
  </si>
  <si>
    <t>Benefício capturado</t>
  </si>
  <si>
    <t>Recomendação do V.I.</t>
  </si>
  <si>
    <t>Não incluir no FCM</t>
  </si>
  <si>
    <t>Comprovante não apresentado.</t>
  </si>
  <si>
    <t>Apresentou NF de apenas R$200,00.</t>
  </si>
  <si>
    <t xml:space="preserve">Documento apresentado não tem valor fiscal. </t>
  </si>
  <si>
    <t>Arquivo do comprovante corrompido.</t>
  </si>
  <si>
    <t>Valor do comprovante: diferente da NF.</t>
  </si>
  <si>
    <t xml:space="preserve">Nota Fiscal não localizada. </t>
  </si>
  <si>
    <t>Comprovante não localizado.</t>
  </si>
  <si>
    <t>Justificativa</t>
  </si>
  <si>
    <t>Dez-22</t>
  </si>
  <si>
    <t>Jan-23</t>
  </si>
  <si>
    <t>Fev-23</t>
  </si>
  <si>
    <t>Mar-23</t>
  </si>
  <si>
    <t>Abr-23</t>
  </si>
  <si>
    <t>Mai-23</t>
  </si>
  <si>
    <t>Jun-23</t>
  </si>
  <si>
    <t>Jul-23</t>
  </si>
  <si>
    <t>Ago-23</t>
  </si>
  <si>
    <t>Set-23</t>
  </si>
  <si>
    <t>Out-23</t>
  </si>
  <si>
    <t>Nov-23</t>
  </si>
  <si>
    <t>TARIFA DO PEDÁGIO DO REEQUILÍBRIO 6TA</t>
  </si>
  <si>
    <t>TARIFA DO PEDÁGIO DO REEQUILÍBRIO 8º PLEITO</t>
  </si>
  <si>
    <t>DIFERENÇA</t>
  </si>
  <si>
    <t>Correção do tráfego realizado em novembro de 2021</t>
  </si>
  <si>
    <t>Reequilíbrio - Pleito 8</t>
  </si>
  <si>
    <t>Tx de Crescimento</t>
  </si>
  <si>
    <t>Trafego Ponderado - Ano 11</t>
  </si>
  <si>
    <t>Trafego Ponderado - Ano 12</t>
  </si>
  <si>
    <t>Projeção de tráfego - 6º Termo Aditivo</t>
  </si>
  <si>
    <t>Projeção de tráfego - 8º Pleito</t>
  </si>
  <si>
    <t>TRÁFEGO TOTAL - 8º Pleito</t>
  </si>
  <si>
    <t>TRÁFEGO TOTAL - 6º Termo Aditivo</t>
  </si>
  <si>
    <t>PROJEÇÃO DE CRESCIMENTO DE TRÁFEGO</t>
  </si>
  <si>
    <t xml:space="preserve">IPCA </t>
  </si>
  <si>
    <t>ACUMULADO</t>
  </si>
  <si>
    <t>Substituição do tráfego previsto pelo realizado em 2023 e 2024</t>
  </si>
  <si>
    <t>Trafego Real Sem Ponderação - Ano 13</t>
  </si>
  <si>
    <t>Nota: A Concessionária apresentou os valores para o período entre 04/11/2023 e 03/11/2024, por isto não foi necessário fazer a ponderação por dia.</t>
  </si>
  <si>
    <t>Recalcula a projeção do Ano 14 ao 35</t>
  </si>
  <si>
    <t>Dez-23</t>
  </si>
  <si>
    <t>Jan-24</t>
  </si>
  <si>
    <t>Fev-24</t>
  </si>
  <si>
    <t>Mar-24</t>
  </si>
  <si>
    <t>Abr-24</t>
  </si>
  <si>
    <t>Mai-24</t>
  </si>
  <si>
    <t>Jun-24</t>
  </si>
  <si>
    <t>Jul-24</t>
  </si>
  <si>
    <t>Ago-24</t>
  </si>
  <si>
    <t>Set-24</t>
  </si>
  <si>
    <t>Out-24</t>
  </si>
  <si>
    <t>Nov-24</t>
  </si>
  <si>
    <t>CRESCIMENTO REAL DE TRÁFEGO</t>
  </si>
  <si>
    <t>Sim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</si>
</sst>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* #,##0.00_);_(* \(#,##0.00\);_(* &quot;-&quot;_);_(@_)"/>
    <numFmt numFmtId="167" formatCode="0.0%"/>
    <numFmt numFmtId="168" formatCode="&quot;R$ &quot;#,##0.00_);[Red]\(&quot;R$ &quot;#,##0.00\)"/>
    <numFmt numFmtId="169" formatCode="0.000%"/>
    <numFmt numFmtId="170" formatCode="_-* #,##0.0000_-;\-* #,##0.0000_-;_-* &quot;-&quot;??_-;_-@_-"/>
    <numFmt numFmtId="171" formatCode="_-* #,##0_-;\-* #,##0_-;_-* &quot;-&quot;??_-;_-@_-"/>
    <numFmt numFmtId="172" formatCode="0.0000%"/>
    <numFmt numFmtId="173" formatCode="#,##0.00000;[Red]\-#,##0.00000"/>
    <numFmt numFmtId="174" formatCode="_-* #,##0.000000_-;\-* #,##0.000000_-;_-* &quot;-&quot;??_-;_-@_-"/>
    <numFmt numFmtId="175" formatCode="_-* #,##0.0000000_-;\-* #,##0.0000000_-;_-* &quot;-&quot;??_-;_-@_-"/>
    <numFmt numFmtId="176" formatCode="#,##0.0000"/>
    <numFmt numFmtId="177" formatCode="&quot;Ano &quot;00"/>
    <numFmt numFmtId="178" formatCode="_(* #,##0_);_(* \(#,##0\);_(* &quot;-&quot;??_);_(@_)"/>
    <numFmt numFmtId="179" formatCode="_(* #,##0.0000_);_(* \(#,##0.0000\);_(* &quot;-&quot;??_);_(@_)"/>
    <numFmt numFmtId="180" formatCode="0.0000"/>
    <numFmt numFmtId="181" formatCode="_-* #,##0.000_-;\-* #,##0.000_-;_-* &quot;-&quot;??_-;_-@_-"/>
    <numFmt numFmtId="182" formatCode="#,##0.0000;[Red]\-#,##0.0000"/>
    <numFmt numFmtId="183" formatCode="#,##0.0000_ ;[Red]\-#,##0.0000\ "/>
    <numFmt numFmtId="184" formatCode="0.000000000"/>
  </numFmts>
  <fonts count="78"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Times New Roman"/>
      <family val="2"/>
    </font>
    <font>
      <sz val="10"/>
      <name val="Tahoma"/>
      <family val="2"/>
    </font>
    <font>
      <sz val="11"/>
      <color rgb="FF000000"/>
      <name val="Calibri"/>
      <family val="2"/>
      <charset val="204"/>
    </font>
    <font>
      <sz val="9"/>
      <name val="Graphik"/>
      <family val="2"/>
    </font>
    <font>
      <b/>
      <sz val="9"/>
      <name val="Graphik"/>
      <family val="2"/>
    </font>
    <font>
      <b/>
      <sz val="9"/>
      <color indexed="9"/>
      <name val="Graphik"/>
      <family val="2"/>
    </font>
    <font>
      <sz val="9"/>
      <color indexed="9"/>
      <name val="Graphik"/>
      <family val="2"/>
    </font>
    <font>
      <sz val="9"/>
      <color theme="1"/>
      <name val="Graphik"/>
      <family val="2"/>
    </font>
    <font>
      <sz val="9"/>
      <color indexed="18"/>
      <name val="Graphik"/>
      <family val="2"/>
    </font>
    <font>
      <b/>
      <sz val="9"/>
      <color indexed="16"/>
      <name val="Graphik"/>
      <family val="2"/>
    </font>
    <font>
      <b/>
      <sz val="9"/>
      <color indexed="18"/>
      <name val="Graphik"/>
      <family val="2"/>
    </font>
    <font>
      <sz val="10"/>
      <color theme="1"/>
      <name val="Arial"/>
      <family val="2"/>
    </font>
    <font>
      <b/>
      <u/>
      <sz val="10"/>
      <color indexed="8"/>
      <name val="Arial"/>
      <family val="2"/>
    </font>
    <font>
      <sz val="10"/>
      <color indexed="8"/>
      <name val="Arial"/>
      <family val="2"/>
    </font>
    <font>
      <sz val="12"/>
      <color theme="1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9"/>
      <color theme="0"/>
      <name val="Graphik"/>
      <family val="2"/>
    </font>
    <font>
      <b/>
      <sz val="10"/>
      <color indexed="9"/>
      <name val="Arial"/>
      <family val="2"/>
    </font>
    <font>
      <b/>
      <sz val="10"/>
      <name val="Arial"/>
      <family val="2"/>
    </font>
    <font>
      <b/>
      <sz val="10"/>
      <color indexed="16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Times New Roman"/>
      <family val="2"/>
    </font>
    <font>
      <b/>
      <sz val="11"/>
      <name val="Calibri"/>
      <family val="2"/>
      <scheme val="minor"/>
    </font>
    <font>
      <b/>
      <sz val="10"/>
      <name val="Courier New"/>
      <family val="3"/>
    </font>
    <font>
      <sz val="8"/>
      <name val="Courier New"/>
      <family val="3"/>
    </font>
    <font>
      <b/>
      <sz val="11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sz val="11"/>
      <color theme="1"/>
      <name val="Times New Roman"/>
      <family val="2"/>
    </font>
    <font>
      <sz val="8"/>
      <name val="Times New Roman"/>
      <family val="2"/>
    </font>
    <font>
      <b/>
      <sz val="8"/>
      <name val="Arial"/>
      <family val="2"/>
    </font>
    <font>
      <b/>
      <sz val="10"/>
      <color theme="0"/>
      <name val="Arial"/>
      <family val="2"/>
    </font>
    <font>
      <b/>
      <u/>
      <sz val="10"/>
      <name val="Arial"/>
      <family val="2"/>
    </font>
    <font>
      <sz val="10"/>
      <color rgb="FF0000FF"/>
      <name val="Arial"/>
      <family val="2"/>
    </font>
    <font>
      <sz val="12"/>
      <color theme="0"/>
      <name val="Times New Roman"/>
      <family val="2"/>
    </font>
    <font>
      <b/>
      <sz val="9"/>
      <color theme="0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sz val="9"/>
      <color rgb="FF0000FF"/>
      <name val="Arial"/>
      <family val="2"/>
    </font>
    <font>
      <b/>
      <sz val="9"/>
      <color theme="0"/>
      <name val="Graphik"/>
      <family val="2"/>
    </font>
    <font>
      <sz val="11"/>
      <color rgb="FF0000FF"/>
      <name val="Calibri"/>
      <family val="2"/>
      <scheme val="minor"/>
    </font>
    <font>
      <b/>
      <sz val="11"/>
      <color theme="0"/>
      <name val="Arial"/>
      <family val="2"/>
    </font>
    <font>
      <b/>
      <sz val="11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2"/>
      <color theme="1"/>
      <name val="Times New Roman"/>
      <family val="1"/>
    </font>
    <font>
      <sz val="9"/>
      <color theme="0"/>
      <name val="Arial"/>
      <family val="2"/>
    </font>
    <font>
      <sz val="9"/>
      <name val="Arial"/>
      <family val="2"/>
    </font>
    <font>
      <sz val="12"/>
      <name val="Times New Roman"/>
      <family val="2"/>
    </font>
    <font>
      <sz val="11"/>
      <color indexed="8"/>
      <name val="Calibri"/>
      <family val="2"/>
    </font>
    <font>
      <sz val="11"/>
      <color indexed="52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b/>
      <sz val="16"/>
      <color theme="1"/>
      <name val="Graphik"/>
    </font>
    <font>
      <sz val="10"/>
      <color theme="1"/>
      <name val="Times New Roman"/>
      <family val="2"/>
    </font>
    <font>
      <sz val="10"/>
      <name val="Times New Roman"/>
      <family val="2"/>
    </font>
    <font>
      <b/>
      <i/>
      <sz val="9"/>
      <color rgb="FF000000"/>
      <name val="Calibri"/>
      <family val="2"/>
    </font>
  </fonts>
  <fills count="4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mediumGray">
        <fgColor indexed="9"/>
        <bgColor indexed="9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23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9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 diagonalUp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medium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theme="1" tint="0.34998626667073579"/>
      </left>
      <right style="medium">
        <color theme="1" tint="0.34998626667073579"/>
      </right>
      <top style="medium">
        <color theme="1" tint="0.34998626667073579"/>
      </top>
      <bottom style="medium">
        <color theme="1" tint="0.3499862666707357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93">
    <xf numFmtId="0" fontId="0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7" fillId="0" borderId="0"/>
    <xf numFmtId="0" fontId="5" fillId="0" borderId="0"/>
    <xf numFmtId="43" fontId="8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7" fillId="23" borderId="0" applyNumberFormat="0" applyBorder="0" applyAlignment="0" applyProtection="0"/>
    <xf numFmtId="0" fontId="57" fillId="24" borderId="0" applyNumberFormat="0" applyBorder="0" applyAlignment="0" applyProtection="0"/>
    <xf numFmtId="0" fontId="57" fillId="25" borderId="0" applyNumberFormat="0" applyBorder="0" applyAlignment="0" applyProtection="0"/>
    <xf numFmtId="0" fontId="57" fillId="26" borderId="0" applyNumberFormat="0" applyBorder="0" applyAlignment="0" applyProtection="0"/>
    <xf numFmtId="0" fontId="57" fillId="27" borderId="0" applyNumberFormat="0" applyBorder="0" applyAlignment="0" applyProtection="0"/>
    <xf numFmtId="0" fontId="57" fillId="28" borderId="0" applyNumberFormat="0" applyBorder="0" applyAlignment="0" applyProtection="0"/>
    <xf numFmtId="0" fontId="57" fillId="23" borderId="0" applyNumberFormat="0" applyBorder="0" applyAlignment="0" applyProtection="0"/>
    <xf numFmtId="0" fontId="57" fillId="24" borderId="0" applyNumberFormat="0" applyBorder="0" applyAlignment="0" applyProtection="0"/>
    <xf numFmtId="0" fontId="57" fillId="25" borderId="0" applyNumberFormat="0" applyBorder="0" applyAlignment="0" applyProtection="0"/>
    <xf numFmtId="0" fontId="57" fillId="26" borderId="0" applyNumberFormat="0" applyBorder="0" applyAlignment="0" applyProtection="0"/>
    <xf numFmtId="0" fontId="57" fillId="27" borderId="0" applyNumberFormat="0" applyBorder="0" applyAlignment="0" applyProtection="0"/>
    <xf numFmtId="0" fontId="57" fillId="29" borderId="0" applyNumberFormat="0" applyBorder="0" applyAlignment="0" applyProtection="0"/>
    <xf numFmtId="0" fontId="57" fillId="30" borderId="0" applyNumberFormat="0" applyBorder="0" applyAlignment="0" applyProtection="0"/>
    <xf numFmtId="0" fontId="57" fillId="31" borderId="0" applyNumberFormat="0" applyBorder="0" applyAlignment="0" applyProtection="0"/>
    <xf numFmtId="0" fontId="57" fillId="32" borderId="0" applyNumberFormat="0" applyBorder="0" applyAlignment="0" applyProtection="0"/>
    <xf numFmtId="0" fontId="57" fillId="26" borderId="0" applyNumberFormat="0" applyBorder="0" applyAlignment="0" applyProtection="0"/>
    <xf numFmtId="0" fontId="57" fillId="30" borderId="0" applyNumberFormat="0" applyBorder="0" applyAlignment="0" applyProtection="0"/>
    <xf numFmtId="0" fontId="57" fillId="33" borderId="0" applyNumberFormat="0" applyBorder="0" applyAlignment="0" applyProtection="0"/>
    <xf numFmtId="0" fontId="57" fillId="30" borderId="0" applyNumberFormat="0" applyBorder="0" applyAlignment="0" applyProtection="0"/>
    <xf numFmtId="0" fontId="57" fillId="31" borderId="0" applyNumberFormat="0" applyBorder="0" applyAlignment="0" applyProtection="0"/>
    <xf numFmtId="0" fontId="57" fillId="32" borderId="0" applyNumberFormat="0" applyBorder="0" applyAlignment="0" applyProtection="0"/>
    <xf numFmtId="0" fontId="57" fillId="26" borderId="0" applyNumberFormat="0" applyBorder="0" applyAlignment="0" applyProtection="0"/>
    <xf numFmtId="0" fontId="57" fillId="30" borderId="0" applyNumberFormat="0" applyBorder="0" applyAlignment="0" applyProtection="0"/>
    <xf numFmtId="0" fontId="57" fillId="33" borderId="0" applyNumberFormat="0" applyBorder="0" applyAlignment="0" applyProtection="0"/>
    <xf numFmtId="0" fontId="63" fillId="34" borderId="0" applyNumberFormat="0" applyBorder="0" applyAlignment="0" applyProtection="0"/>
    <xf numFmtId="0" fontId="63" fillId="31" borderId="0" applyNumberFormat="0" applyBorder="0" applyAlignment="0" applyProtection="0"/>
    <xf numFmtId="0" fontId="63" fillId="32" borderId="0" applyNumberFormat="0" applyBorder="0" applyAlignment="0" applyProtection="0"/>
    <xf numFmtId="0" fontId="63" fillId="35" borderId="0" applyNumberFormat="0" applyBorder="0" applyAlignment="0" applyProtection="0"/>
    <xf numFmtId="0" fontId="63" fillId="36" borderId="0" applyNumberFormat="0" applyBorder="0" applyAlignment="0" applyProtection="0"/>
    <xf numFmtId="0" fontId="63" fillId="37" borderId="0" applyNumberFormat="0" applyBorder="0" applyAlignment="0" applyProtection="0"/>
    <xf numFmtId="0" fontId="63" fillId="34" borderId="0" applyNumberFormat="0" applyBorder="0" applyAlignment="0" applyProtection="0"/>
    <xf numFmtId="0" fontId="63" fillId="31" borderId="0" applyNumberFormat="0" applyBorder="0" applyAlignment="0" applyProtection="0"/>
    <xf numFmtId="0" fontId="63" fillId="32" borderId="0" applyNumberFormat="0" applyBorder="0" applyAlignment="0" applyProtection="0"/>
    <xf numFmtId="0" fontId="63" fillId="35" borderId="0" applyNumberFormat="0" applyBorder="0" applyAlignment="0" applyProtection="0"/>
    <xf numFmtId="0" fontId="63" fillId="36" borderId="0" applyNumberFormat="0" applyBorder="0" applyAlignment="0" applyProtection="0"/>
    <xf numFmtId="0" fontId="63" fillId="37" borderId="0" applyNumberFormat="0" applyBorder="0" applyAlignment="0" applyProtection="0"/>
    <xf numFmtId="0" fontId="63" fillId="38" borderId="0" applyNumberFormat="0" applyBorder="0" applyAlignment="0" applyProtection="0"/>
    <xf numFmtId="0" fontId="63" fillId="39" borderId="0" applyNumberFormat="0" applyBorder="0" applyAlignment="0" applyProtection="0"/>
    <xf numFmtId="0" fontId="63" fillId="40" borderId="0" applyNumberFormat="0" applyBorder="0" applyAlignment="0" applyProtection="0"/>
    <xf numFmtId="0" fontId="63" fillId="35" borderId="0" applyNumberFormat="0" applyBorder="0" applyAlignment="0" applyProtection="0"/>
    <xf numFmtId="0" fontId="63" fillId="36" borderId="0" applyNumberFormat="0" applyBorder="0" applyAlignment="0" applyProtection="0"/>
    <xf numFmtId="0" fontId="63" fillId="41" borderId="0" applyNumberFormat="0" applyBorder="0" applyAlignment="0" applyProtection="0"/>
    <xf numFmtId="0" fontId="68" fillId="24" borderId="0" applyNumberFormat="0" applyBorder="0" applyAlignment="0" applyProtection="0"/>
    <xf numFmtId="0" fontId="64" fillId="25" borderId="0" applyNumberFormat="0" applyBorder="0" applyAlignment="0" applyProtection="0"/>
    <xf numFmtId="0" fontId="65" fillId="29" borderId="86" applyNumberFormat="0" applyAlignment="0" applyProtection="0"/>
    <xf numFmtId="0" fontId="65" fillId="29" borderId="86" applyNumberFormat="0" applyAlignment="0" applyProtection="0"/>
    <xf numFmtId="0" fontId="66" fillId="42" borderId="87" applyNumberFormat="0" applyAlignment="0" applyProtection="0"/>
    <xf numFmtId="0" fontId="58" fillId="0" borderId="88" applyNumberFormat="0" applyFill="0" applyAlignment="0" applyProtection="0"/>
    <xf numFmtId="0" fontId="66" fillId="42" borderId="87" applyNumberFormat="0" applyAlignment="0" applyProtection="0"/>
    <xf numFmtId="0" fontId="63" fillId="38" borderId="0" applyNumberFormat="0" applyBorder="0" applyAlignment="0" applyProtection="0"/>
    <xf numFmtId="0" fontId="63" fillId="39" borderId="0" applyNumberFormat="0" applyBorder="0" applyAlignment="0" applyProtection="0"/>
    <xf numFmtId="0" fontId="63" fillId="40" borderId="0" applyNumberFormat="0" applyBorder="0" applyAlignment="0" applyProtection="0"/>
    <xf numFmtId="0" fontId="63" fillId="35" borderId="0" applyNumberFormat="0" applyBorder="0" applyAlignment="0" applyProtection="0"/>
    <xf numFmtId="0" fontId="63" fillId="36" borderId="0" applyNumberFormat="0" applyBorder="0" applyAlignment="0" applyProtection="0"/>
    <xf numFmtId="0" fontId="63" fillId="41" borderId="0" applyNumberFormat="0" applyBorder="0" applyAlignment="0" applyProtection="0"/>
    <xf numFmtId="0" fontId="67" fillId="29" borderId="86" applyNumberFormat="0" applyAlignment="0" applyProtection="0"/>
    <xf numFmtId="0" fontId="72" fillId="0" borderId="0" applyNumberFormat="0" applyFill="0" applyBorder="0" applyAlignment="0" applyProtection="0"/>
    <xf numFmtId="0" fontId="64" fillId="25" borderId="0" applyNumberFormat="0" applyBorder="0" applyAlignment="0" applyProtection="0"/>
    <xf numFmtId="0" fontId="60" fillId="0" borderId="89" applyNumberFormat="0" applyFill="0" applyAlignment="0" applyProtection="0"/>
    <xf numFmtId="0" fontId="61" fillId="0" borderId="90" applyNumberFormat="0" applyFill="0" applyAlignment="0" applyProtection="0"/>
    <xf numFmtId="0" fontId="62" fillId="0" borderId="91" applyNumberFormat="0" applyFill="0" applyAlignment="0" applyProtection="0"/>
    <xf numFmtId="0" fontId="62" fillId="0" borderId="0" applyNumberFormat="0" applyFill="0" applyBorder="0" applyAlignment="0" applyProtection="0"/>
    <xf numFmtId="0" fontId="67" fillId="28" borderId="86" applyNumberFormat="0" applyAlignment="0" applyProtection="0"/>
    <xf numFmtId="0" fontId="58" fillId="0" borderId="88" applyNumberFormat="0" applyFill="0" applyAlignment="0" applyProtection="0"/>
    <xf numFmtId="0" fontId="69" fillId="43" borderId="0" applyNumberFormat="0" applyBorder="0" applyAlignment="0" applyProtection="0"/>
    <xf numFmtId="0" fontId="5" fillId="44" borderId="92" applyNumberFormat="0" applyFont="0" applyAlignment="0" applyProtection="0"/>
    <xf numFmtId="0" fontId="57" fillId="44" borderId="92" applyNumberFormat="0" applyFont="0" applyAlignment="0" applyProtection="0"/>
    <xf numFmtId="0" fontId="70" fillId="29" borderId="93" applyNumberFormat="0" applyAlignment="0" applyProtection="0"/>
    <xf numFmtId="0" fontId="70" fillId="29" borderId="93" applyNumberFormat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89" applyNumberFormat="0" applyFill="0" applyAlignment="0" applyProtection="0"/>
    <xf numFmtId="0" fontId="61" fillId="0" borderId="90" applyNumberFormat="0" applyFill="0" applyAlignment="0" applyProtection="0"/>
    <xf numFmtId="0" fontId="62" fillId="0" borderId="91" applyNumberFormat="0" applyFill="0" applyAlignment="0" applyProtection="0"/>
    <xf numFmtId="0" fontId="62" fillId="0" borderId="0" applyNumberFormat="0" applyFill="0" applyBorder="0" applyAlignment="0" applyProtection="0"/>
    <xf numFmtId="0" fontId="73" fillId="0" borderId="94" applyNumberFormat="0" applyFill="0" applyAlignment="0" applyProtection="0"/>
    <xf numFmtId="0" fontId="71" fillId="0" borderId="0" applyNumberFormat="0" applyFill="0" applyBorder="0" applyAlignment="0" applyProtection="0"/>
  </cellStyleXfs>
  <cellXfs count="434">
    <xf numFmtId="0" fontId="0" fillId="0" borderId="0" xfId="0"/>
    <xf numFmtId="166" fontId="10" fillId="0" borderId="18" xfId="2" applyNumberFormat="1" applyFont="1" applyFill="1" applyBorder="1" applyAlignment="1" applyProtection="1">
      <alignment horizontal="center" vertical="center"/>
    </xf>
    <xf numFmtId="0" fontId="10" fillId="0" borderId="0" xfId="0" applyFont="1"/>
    <xf numFmtId="0" fontId="9" fillId="0" borderId="0" xfId="0" applyFont="1"/>
    <xf numFmtId="0" fontId="11" fillId="0" borderId="0" xfId="0" applyFont="1" applyAlignment="1">
      <alignment horizontal="center" vertical="center"/>
    </xf>
    <xf numFmtId="0" fontId="12" fillId="0" borderId="0" xfId="0" applyFont="1"/>
    <xf numFmtId="0" fontId="13" fillId="0" borderId="0" xfId="0" applyFont="1"/>
    <xf numFmtId="0" fontId="13" fillId="0" borderId="4" xfId="0" applyFont="1" applyBorder="1"/>
    <xf numFmtId="168" fontId="9" fillId="0" borderId="4" xfId="0" applyNumberFormat="1" applyFont="1" applyBorder="1"/>
    <xf numFmtId="165" fontId="9" fillId="0" borderId="4" xfId="0" applyNumberFormat="1" applyFont="1" applyBorder="1"/>
    <xf numFmtId="165" fontId="14" fillId="0" borderId="16" xfId="2" applyNumberFormat="1" applyFont="1" applyFill="1" applyBorder="1" applyProtection="1"/>
    <xf numFmtId="165" fontId="14" fillId="0" borderId="17" xfId="2" applyNumberFormat="1" applyFont="1" applyFill="1" applyBorder="1" applyProtection="1"/>
    <xf numFmtId="0" fontId="13" fillId="0" borderId="19" xfId="0" applyFont="1" applyBorder="1"/>
    <xf numFmtId="165" fontId="9" fillId="0" borderId="19" xfId="0" applyNumberFormat="1" applyFont="1" applyBorder="1"/>
    <xf numFmtId="165" fontId="14" fillId="0" borderId="22" xfId="2" applyNumberFormat="1" applyFont="1" applyFill="1" applyBorder="1" applyProtection="1"/>
    <xf numFmtId="165" fontId="14" fillId="0" borderId="23" xfId="2" applyNumberFormat="1" applyFont="1" applyFill="1" applyBorder="1" applyProtection="1"/>
    <xf numFmtId="0" fontId="10" fillId="0" borderId="18" xfId="0" applyFont="1" applyBorder="1"/>
    <xf numFmtId="166" fontId="15" fillId="0" borderId="18" xfId="2" applyNumberFormat="1" applyFont="1" applyFill="1" applyBorder="1" applyProtection="1"/>
    <xf numFmtId="0" fontId="13" fillId="4" borderId="61" xfId="0" applyFont="1" applyFill="1" applyBorder="1"/>
    <xf numFmtId="0" fontId="13" fillId="4" borderId="50" xfId="0" applyFont="1" applyFill="1" applyBorder="1"/>
    <xf numFmtId="0" fontId="13" fillId="4" borderId="51" xfId="0" applyFont="1" applyFill="1" applyBorder="1"/>
    <xf numFmtId="0" fontId="13" fillId="4" borderId="52" xfId="0" applyFont="1" applyFill="1" applyBorder="1"/>
    <xf numFmtId="0" fontId="13" fillId="4" borderId="67" xfId="0" applyFont="1" applyFill="1" applyBorder="1"/>
    <xf numFmtId="0" fontId="13" fillId="0" borderId="28" xfId="0" applyFont="1" applyBorder="1"/>
    <xf numFmtId="165" fontId="14" fillId="0" borderId="5" xfId="2" applyNumberFormat="1" applyFont="1" applyFill="1" applyBorder="1" applyProtection="1"/>
    <xf numFmtId="0" fontId="13" fillId="0" borderId="2" xfId="0" applyFont="1" applyBorder="1"/>
    <xf numFmtId="0" fontId="13" fillId="0" borderId="63" xfId="0" applyFont="1" applyBorder="1"/>
    <xf numFmtId="164" fontId="15" fillId="0" borderId="64" xfId="2" applyNumberFormat="1" applyFont="1" applyFill="1" applyBorder="1" applyProtection="1"/>
    <xf numFmtId="0" fontId="10" fillId="0" borderId="10" xfId="0" applyFont="1" applyBorder="1"/>
    <xf numFmtId="0" fontId="10" fillId="0" borderId="18" xfId="0" applyFont="1" applyBorder="1" applyAlignment="1">
      <alignment horizontal="center"/>
    </xf>
    <xf numFmtId="10" fontId="9" fillId="0" borderId="0" xfId="1" applyNumberFormat="1" applyFont="1" applyBorder="1" applyProtection="1"/>
    <xf numFmtId="169" fontId="16" fillId="0" borderId="18" xfId="1" applyNumberFormat="1" applyFont="1" applyBorder="1" applyProtection="1"/>
    <xf numFmtId="169" fontId="13" fillId="0" borderId="0" xfId="0" applyNumberFormat="1" applyFont="1"/>
    <xf numFmtId="0" fontId="10" fillId="0" borderId="2" xfId="0" applyFont="1" applyBorder="1"/>
    <xf numFmtId="10" fontId="16" fillId="0" borderId="2" xfId="1" applyNumberFormat="1" applyFont="1" applyBorder="1" applyProtection="1"/>
    <xf numFmtId="10" fontId="9" fillId="0" borderId="0" xfId="1" applyNumberFormat="1" applyFont="1" applyProtection="1"/>
    <xf numFmtId="40" fontId="10" fillId="0" borderId="18" xfId="0" applyNumberFormat="1" applyFont="1" applyBorder="1"/>
    <xf numFmtId="0" fontId="10" fillId="2" borderId="10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/>
    </xf>
    <xf numFmtId="0" fontId="10" fillId="2" borderId="39" xfId="0" applyFont="1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/>
    </xf>
    <xf numFmtId="0" fontId="9" fillId="0" borderId="4" xfId="0" applyFont="1" applyBorder="1"/>
    <xf numFmtId="165" fontId="14" fillId="0" borderId="15" xfId="2" applyNumberFormat="1" applyFont="1" applyFill="1" applyBorder="1" applyProtection="1"/>
    <xf numFmtId="0" fontId="9" fillId="0" borderId="28" xfId="0" applyFont="1" applyBorder="1"/>
    <xf numFmtId="165" fontId="9" fillId="0" borderId="24" xfId="0" applyNumberFormat="1" applyFont="1" applyBorder="1"/>
    <xf numFmtId="0" fontId="10" fillId="3" borderId="43" xfId="0" applyFont="1" applyFill="1" applyBorder="1"/>
    <xf numFmtId="37" fontId="10" fillId="3" borderId="44" xfId="0" applyNumberFormat="1" applyFont="1" applyFill="1" applyBorder="1"/>
    <xf numFmtId="37" fontId="10" fillId="3" borderId="45" xfId="0" applyNumberFormat="1" applyFont="1" applyFill="1" applyBorder="1"/>
    <xf numFmtId="37" fontId="10" fillId="3" borderId="46" xfId="0" applyNumberFormat="1" applyFont="1" applyFill="1" applyBorder="1"/>
    <xf numFmtId="37" fontId="10" fillId="3" borderId="47" xfId="0" applyNumberFormat="1" applyFont="1" applyFill="1" applyBorder="1"/>
    <xf numFmtId="165" fontId="14" fillId="0" borderId="48" xfId="2" applyNumberFormat="1" applyFont="1" applyFill="1" applyBorder="1" applyProtection="1"/>
    <xf numFmtId="0" fontId="9" fillId="0" borderId="19" xfId="0" applyFont="1" applyBorder="1"/>
    <xf numFmtId="165" fontId="14" fillId="0" borderId="49" xfId="2" applyNumberFormat="1" applyFont="1" applyFill="1" applyBorder="1" applyProtection="1"/>
    <xf numFmtId="165" fontId="14" fillId="0" borderId="35" xfId="2" applyNumberFormat="1" applyFont="1" applyFill="1" applyBorder="1" applyProtection="1"/>
    <xf numFmtId="165" fontId="14" fillId="0" borderId="6" xfId="2" applyNumberFormat="1" applyFont="1" applyFill="1" applyBorder="1" applyProtection="1"/>
    <xf numFmtId="165" fontId="14" fillId="0" borderId="9" xfId="2" applyNumberFormat="1" applyFont="1" applyFill="1" applyBorder="1" applyProtection="1"/>
    <xf numFmtId="0" fontId="9" fillId="3" borderId="43" xfId="0" applyFont="1" applyFill="1" applyBorder="1"/>
    <xf numFmtId="166" fontId="9" fillId="3" borderId="50" xfId="0" applyNumberFormat="1" applyFont="1" applyFill="1" applyBorder="1"/>
    <xf numFmtId="166" fontId="9" fillId="3" borderId="51" xfId="0" applyNumberFormat="1" applyFont="1" applyFill="1" applyBorder="1"/>
    <xf numFmtId="166" fontId="9" fillId="3" borderId="52" xfId="0" applyNumberFormat="1" applyFont="1" applyFill="1" applyBorder="1"/>
    <xf numFmtId="166" fontId="9" fillId="3" borderId="53" xfId="0" applyNumberFormat="1" applyFont="1" applyFill="1" applyBorder="1"/>
    <xf numFmtId="0" fontId="9" fillId="3" borderId="54" xfId="0" applyFont="1" applyFill="1" applyBorder="1"/>
    <xf numFmtId="0" fontId="9" fillId="3" borderId="55" xfId="0" applyFont="1" applyFill="1" applyBorder="1"/>
    <xf numFmtId="0" fontId="9" fillId="3" borderId="56" xfId="0" applyFont="1" applyFill="1" applyBorder="1"/>
    <xf numFmtId="0" fontId="9" fillId="3" borderId="57" xfId="0" applyFont="1" applyFill="1" applyBorder="1"/>
    <xf numFmtId="0" fontId="9" fillId="0" borderId="14" xfId="0" applyFont="1" applyBorder="1" applyAlignment="1">
      <alignment wrapText="1"/>
    </xf>
    <xf numFmtId="165" fontId="14" fillId="5" borderId="16" xfId="2" applyNumberFormat="1" applyFont="1" applyFill="1" applyBorder="1" applyProtection="1"/>
    <xf numFmtId="165" fontId="14" fillId="5" borderId="17" xfId="2" applyNumberFormat="1" applyFont="1" applyFill="1" applyBorder="1" applyProtection="1"/>
    <xf numFmtId="0" fontId="9" fillId="0" borderId="20" xfId="0" applyFont="1" applyBorder="1"/>
    <xf numFmtId="165" fontId="14" fillId="5" borderId="49" xfId="2" applyNumberFormat="1" applyFont="1" applyFill="1" applyBorder="1" applyProtection="1"/>
    <xf numFmtId="165" fontId="14" fillId="5" borderId="22" xfId="2" applyNumberFormat="1" applyFont="1" applyFill="1" applyBorder="1" applyProtection="1"/>
    <xf numFmtId="165" fontId="14" fillId="5" borderId="23" xfId="2" applyNumberFormat="1" applyFont="1" applyFill="1" applyBorder="1" applyProtection="1"/>
    <xf numFmtId="0" fontId="9" fillId="0" borderId="25" xfId="0" applyFont="1" applyBorder="1"/>
    <xf numFmtId="0" fontId="9" fillId="3" borderId="3" xfId="0" applyFont="1" applyFill="1" applyBorder="1"/>
    <xf numFmtId="37" fontId="9" fillId="3" borderId="55" xfId="0" applyNumberFormat="1" applyFont="1" applyFill="1" applyBorder="1"/>
    <xf numFmtId="37" fontId="9" fillId="3" borderId="56" xfId="0" applyNumberFormat="1" applyFont="1" applyFill="1" applyBorder="1"/>
    <xf numFmtId="37" fontId="9" fillId="3" borderId="57" xfId="0" applyNumberFormat="1" applyFont="1" applyFill="1" applyBorder="1"/>
    <xf numFmtId="0" fontId="10" fillId="0" borderId="18" xfId="0" applyFont="1" applyBorder="1" applyAlignment="1">
      <alignment wrapText="1"/>
    </xf>
    <xf numFmtId="0" fontId="10" fillId="3" borderId="43" xfId="0" applyFont="1" applyFill="1" applyBorder="1" applyAlignment="1">
      <alignment wrapText="1"/>
    </xf>
    <xf numFmtId="166" fontId="10" fillId="3" borderId="1" xfId="0" applyNumberFormat="1" applyFont="1" applyFill="1" applyBorder="1"/>
    <xf numFmtId="166" fontId="10" fillId="3" borderId="58" xfId="0" applyNumberFormat="1" applyFont="1" applyFill="1" applyBorder="1"/>
    <xf numFmtId="166" fontId="10" fillId="3" borderId="59" xfId="0" applyNumberFormat="1" applyFont="1" applyFill="1" applyBorder="1"/>
    <xf numFmtId="166" fontId="10" fillId="3" borderId="60" xfId="0" applyNumberFormat="1" applyFont="1" applyFill="1" applyBorder="1"/>
    <xf numFmtId="0" fontId="9" fillId="0" borderId="37" xfId="0" applyFont="1" applyBorder="1"/>
    <xf numFmtId="0" fontId="9" fillId="0" borderId="24" xfId="0" applyFont="1" applyBorder="1"/>
    <xf numFmtId="166" fontId="9" fillId="3" borderId="54" xfId="0" applyNumberFormat="1" applyFont="1" applyFill="1" applyBorder="1"/>
    <xf numFmtId="166" fontId="9" fillId="3" borderId="55" xfId="0" applyNumberFormat="1" applyFont="1" applyFill="1" applyBorder="1"/>
    <xf numFmtId="166" fontId="9" fillId="3" borderId="56" xfId="0" applyNumberFormat="1" applyFont="1" applyFill="1" applyBorder="1"/>
    <xf numFmtId="166" fontId="9" fillId="3" borderId="57" xfId="0" applyNumberFormat="1" applyFont="1" applyFill="1" applyBorder="1"/>
    <xf numFmtId="166" fontId="15" fillId="0" borderId="18" xfId="2" applyNumberFormat="1" applyFont="1" applyFill="1" applyBorder="1" applyAlignment="1" applyProtection="1">
      <alignment horizontal="center" vertical="center"/>
    </xf>
    <xf numFmtId="0" fontId="10" fillId="0" borderId="14" xfId="0" applyFont="1" applyBorder="1"/>
    <xf numFmtId="0" fontId="9" fillId="0" borderId="30" xfId="0" applyFont="1" applyBorder="1"/>
    <xf numFmtId="165" fontId="15" fillId="0" borderId="15" xfId="2" applyNumberFormat="1" applyFont="1" applyFill="1" applyBorder="1" applyProtection="1"/>
    <xf numFmtId="165" fontId="15" fillId="0" borderId="16" xfId="2" applyNumberFormat="1" applyFont="1" applyFill="1" applyBorder="1" applyProtection="1"/>
    <xf numFmtId="165" fontId="15" fillId="0" borderId="17" xfId="2" applyNumberFormat="1" applyFont="1" applyFill="1" applyBorder="1" applyProtection="1"/>
    <xf numFmtId="0" fontId="10" fillId="2" borderId="8" xfId="0" applyFont="1" applyFill="1" applyBorder="1" applyAlignment="1">
      <alignment horizontal="center" vertical="center"/>
    </xf>
    <xf numFmtId="165" fontId="14" fillId="0" borderId="27" xfId="2" applyNumberFormat="1" applyFont="1" applyFill="1" applyBorder="1" applyProtection="1"/>
    <xf numFmtId="165" fontId="15" fillId="0" borderId="14" xfId="2" applyNumberFormat="1" applyFont="1" applyFill="1" applyBorder="1" applyProtection="1"/>
    <xf numFmtId="165" fontId="15" fillId="0" borderId="4" xfId="2" applyNumberFormat="1" applyFont="1" applyFill="1" applyBorder="1" applyProtection="1"/>
    <xf numFmtId="165" fontId="15" fillId="0" borderId="30" xfId="2" applyNumberFormat="1" applyFont="1" applyFill="1" applyBorder="1" applyProtection="1"/>
    <xf numFmtId="0" fontId="10" fillId="2" borderId="19" xfId="0" applyFont="1" applyFill="1" applyBorder="1" applyAlignment="1">
      <alignment horizontal="center" vertical="center"/>
    </xf>
    <xf numFmtId="165" fontId="15" fillId="0" borderId="20" xfId="2" applyNumberFormat="1" applyFont="1" applyFill="1" applyBorder="1" applyProtection="1"/>
    <xf numFmtId="165" fontId="15" fillId="0" borderId="19" xfId="2" applyNumberFormat="1" applyFont="1" applyFill="1" applyBorder="1" applyProtection="1"/>
    <xf numFmtId="165" fontId="15" fillId="0" borderId="31" xfId="2" applyNumberFormat="1" applyFont="1" applyFill="1" applyBorder="1" applyProtection="1"/>
    <xf numFmtId="165" fontId="15" fillId="0" borderId="23" xfId="2" applyNumberFormat="1" applyFont="1" applyFill="1" applyBorder="1" applyProtection="1"/>
    <xf numFmtId="165" fontId="16" fillId="0" borderId="18" xfId="2" applyNumberFormat="1" applyFont="1" applyFill="1" applyBorder="1" applyProtection="1"/>
    <xf numFmtId="165" fontId="15" fillId="0" borderId="18" xfId="2" applyNumberFormat="1" applyFont="1" applyFill="1" applyBorder="1" applyProtection="1"/>
    <xf numFmtId="165" fontId="15" fillId="0" borderId="7" xfId="2" applyNumberFormat="1" applyFont="1" applyFill="1" applyBorder="1" applyProtection="1"/>
    <xf numFmtId="165" fontId="15" fillId="0" borderId="26" xfId="2" applyNumberFormat="1" applyFont="1" applyFill="1" applyBorder="1" applyProtection="1"/>
    <xf numFmtId="165" fontId="15" fillId="0" borderId="18" xfId="0" applyNumberFormat="1" applyFont="1" applyBorder="1"/>
    <xf numFmtId="43" fontId="13" fillId="0" borderId="0" xfId="2" applyFont="1"/>
    <xf numFmtId="0" fontId="10" fillId="0" borderId="22" xfId="0" applyFont="1" applyBorder="1"/>
    <xf numFmtId="40" fontId="10" fillId="0" borderId="22" xfId="0" applyNumberFormat="1" applyFont="1" applyBorder="1"/>
    <xf numFmtId="172" fontId="13" fillId="0" borderId="0" xfId="1" applyNumberFormat="1" applyFont="1"/>
    <xf numFmtId="0" fontId="13" fillId="0" borderId="0" xfId="0" applyFont="1" applyAlignment="1">
      <alignment horizontal="right"/>
    </xf>
    <xf numFmtId="172" fontId="13" fillId="0" borderId="0" xfId="1" applyNumberFormat="1" applyFont="1" applyProtection="1"/>
    <xf numFmtId="0" fontId="9" fillId="0" borderId="61" xfId="0" applyFont="1" applyBorder="1" applyAlignment="1">
      <alignment horizontal="left"/>
    </xf>
    <xf numFmtId="9" fontId="9" fillId="0" borderId="33" xfId="1" applyFont="1" applyFill="1" applyBorder="1" applyAlignment="1" applyProtection="1">
      <alignment horizontal="center"/>
    </xf>
    <xf numFmtId="165" fontId="14" fillId="0" borderId="21" xfId="2" applyNumberFormat="1" applyFont="1" applyFill="1" applyBorder="1" applyProtection="1"/>
    <xf numFmtId="9" fontId="9" fillId="0" borderId="31" xfId="1" applyFont="1" applyFill="1" applyBorder="1" applyAlignment="1" applyProtection="1">
      <alignment horizontal="center"/>
    </xf>
    <xf numFmtId="0" fontId="9" fillId="0" borderId="41" xfId="0" applyFont="1" applyBorder="1"/>
    <xf numFmtId="9" fontId="9" fillId="0" borderId="42" xfId="1" applyFont="1" applyFill="1" applyBorder="1" applyAlignment="1" applyProtection="1">
      <alignment horizontal="center"/>
    </xf>
    <xf numFmtId="165" fontId="14" fillId="0" borderId="29" xfId="2" applyNumberFormat="1" applyFont="1" applyFill="1" applyBorder="1" applyProtection="1"/>
    <xf numFmtId="165" fontId="14" fillId="0" borderId="36" xfId="2" applyNumberFormat="1" applyFont="1" applyFill="1" applyBorder="1" applyProtection="1"/>
    <xf numFmtId="165" fontId="14" fillId="0" borderId="62" xfId="2" applyNumberFormat="1" applyFont="1" applyFill="1" applyBorder="1" applyProtection="1"/>
    <xf numFmtId="0" fontId="9" fillId="0" borderId="31" xfId="0" applyFont="1" applyBorder="1"/>
    <xf numFmtId="0" fontId="9" fillId="0" borderId="61" xfId="0" applyFont="1" applyBorder="1"/>
    <xf numFmtId="0" fontId="9" fillId="0" borderId="33" xfId="0" applyFont="1" applyBorder="1"/>
    <xf numFmtId="0" fontId="9" fillId="0" borderId="32" xfId="0" applyFont="1" applyBorder="1"/>
    <xf numFmtId="165" fontId="14" fillId="0" borderId="38" xfId="2" applyNumberFormat="1" applyFont="1" applyFill="1" applyBorder="1" applyProtection="1"/>
    <xf numFmtId="165" fontId="14" fillId="0" borderId="34" xfId="2" applyNumberFormat="1" applyFont="1" applyFill="1" applyBorder="1" applyProtection="1"/>
    <xf numFmtId="165" fontId="14" fillId="0" borderId="40" xfId="2" applyNumberFormat="1" applyFont="1" applyFill="1" applyBorder="1" applyProtection="1"/>
    <xf numFmtId="0" fontId="10" fillId="0" borderId="18" xfId="0" applyFont="1" applyBorder="1" applyAlignment="1">
      <alignment horizontal="left" vertical="center" wrapText="1"/>
    </xf>
    <xf numFmtId="166" fontId="10" fillId="0" borderId="18" xfId="0" applyNumberFormat="1" applyFont="1" applyBorder="1"/>
    <xf numFmtId="173" fontId="10" fillId="7" borderId="18" xfId="0" applyNumberFormat="1" applyFont="1" applyFill="1" applyBorder="1" applyAlignment="1">
      <alignment vertical="center"/>
    </xf>
    <xf numFmtId="0" fontId="22" fillId="0" borderId="0" xfId="0" applyFont="1"/>
    <xf numFmtId="0" fontId="5" fillId="0" borderId="0" xfId="0" applyFont="1"/>
    <xf numFmtId="0" fontId="25" fillId="0" borderId="0" xfId="0" applyFont="1"/>
    <xf numFmtId="0" fontId="25" fillId="2" borderId="14" xfId="0" applyFont="1" applyFill="1" applyBorder="1" applyAlignment="1">
      <alignment horizontal="center" vertical="center"/>
    </xf>
    <xf numFmtId="174" fontId="26" fillId="9" borderId="21" xfId="2" applyNumberFormat="1" applyFont="1" applyFill="1" applyBorder="1" applyAlignment="1" applyProtection="1">
      <alignment horizontal="center" vertical="center"/>
    </xf>
    <xf numFmtId="175" fontId="26" fillId="9" borderId="22" xfId="2" applyNumberFormat="1" applyFont="1" applyFill="1" applyBorder="1" applyAlignment="1" applyProtection="1">
      <alignment horizontal="center" vertical="center"/>
    </xf>
    <xf numFmtId="3" fontId="5" fillId="9" borderId="22" xfId="2" applyNumberFormat="1" applyFont="1" applyFill="1" applyBorder="1" applyAlignment="1" applyProtection="1">
      <alignment horizontal="center" vertical="center"/>
    </xf>
    <xf numFmtId="14" fontId="5" fillId="9" borderId="22" xfId="2" applyNumberFormat="1" applyFont="1" applyFill="1" applyBorder="1" applyAlignment="1" applyProtection="1">
      <alignment horizontal="center" vertical="center"/>
    </xf>
    <xf numFmtId="176" fontId="26" fillId="9" borderId="23" xfId="2" applyNumberFormat="1" applyFont="1" applyFill="1" applyBorder="1" applyProtection="1"/>
    <xf numFmtId="0" fontId="25" fillId="2" borderId="20" xfId="0" applyFont="1" applyFill="1" applyBorder="1" applyAlignment="1">
      <alignment horizontal="center" vertical="center"/>
    </xf>
    <xf numFmtId="175" fontId="26" fillId="9" borderId="21" xfId="2" applyNumberFormat="1" applyFont="1" applyFill="1" applyBorder="1" applyAlignment="1" applyProtection="1">
      <alignment horizontal="center" vertical="center"/>
    </xf>
    <xf numFmtId="0" fontId="25" fillId="0" borderId="0" xfId="0" applyFont="1" applyAlignment="1">
      <alignment horizontal="left" indent="1"/>
    </xf>
    <xf numFmtId="176" fontId="26" fillId="9" borderId="23" xfId="2" applyNumberFormat="1" applyFont="1" applyFill="1" applyBorder="1" applyAlignment="1" applyProtection="1">
      <alignment vertical="center"/>
    </xf>
    <xf numFmtId="0" fontId="0" fillId="0" borderId="0" xfId="0" applyAlignment="1">
      <alignment vertical="center"/>
    </xf>
    <xf numFmtId="175" fontId="26" fillId="9" borderId="5" xfId="2" applyNumberFormat="1" applyFont="1" applyFill="1" applyBorder="1" applyAlignment="1" applyProtection="1">
      <alignment horizontal="center" vertical="center"/>
    </xf>
    <xf numFmtId="175" fontId="26" fillId="9" borderId="6" xfId="2" applyNumberFormat="1" applyFont="1" applyFill="1" applyBorder="1" applyAlignment="1" applyProtection="1">
      <alignment horizontal="center" vertical="center"/>
    </xf>
    <xf numFmtId="3" fontId="5" fillId="9" borderId="6" xfId="2" applyNumberFormat="1" applyFont="1" applyFill="1" applyBorder="1" applyAlignment="1" applyProtection="1">
      <alignment horizontal="center" vertical="center"/>
    </xf>
    <xf numFmtId="14" fontId="5" fillId="9" borderId="6" xfId="2" applyNumberFormat="1" applyFont="1" applyFill="1" applyBorder="1" applyAlignment="1" applyProtection="1">
      <alignment horizontal="center" vertical="center"/>
    </xf>
    <xf numFmtId="176" fontId="26" fillId="9" borderId="9" xfId="2" applyNumberFormat="1" applyFont="1" applyFill="1" applyBorder="1" applyProtection="1"/>
    <xf numFmtId="165" fontId="14" fillId="0" borderId="8" xfId="2" applyNumberFormat="1" applyFont="1" applyFill="1" applyBorder="1" applyProtection="1"/>
    <xf numFmtId="165" fontId="16" fillId="0" borderId="10" xfId="2" applyNumberFormat="1" applyFont="1" applyFill="1" applyBorder="1" applyProtection="1"/>
    <xf numFmtId="0" fontId="21" fillId="0" borderId="0" xfId="0" applyFont="1"/>
    <xf numFmtId="0" fontId="25" fillId="2" borderId="10" xfId="0" applyFont="1" applyFill="1" applyBorder="1" applyAlignment="1">
      <alignment horizontal="center" vertical="center" wrapText="1"/>
    </xf>
    <xf numFmtId="0" fontId="25" fillId="2" borderId="18" xfId="0" applyFont="1" applyFill="1" applyBorder="1" applyAlignment="1">
      <alignment horizontal="center" vertical="center"/>
    </xf>
    <xf numFmtId="43" fontId="0" fillId="0" borderId="0" xfId="0" applyNumberFormat="1"/>
    <xf numFmtId="0" fontId="25" fillId="5" borderId="22" xfId="0" applyFont="1" applyFill="1" applyBorder="1"/>
    <xf numFmtId="43" fontId="28" fillId="0" borderId="22" xfId="2" applyFont="1" applyBorder="1"/>
    <xf numFmtId="0" fontId="28" fillId="0" borderId="0" xfId="0" applyFont="1"/>
    <xf numFmtId="43" fontId="0" fillId="0" borderId="0" xfId="2" applyFont="1"/>
    <xf numFmtId="0" fontId="25" fillId="0" borderId="22" xfId="0" applyFont="1" applyBorder="1"/>
    <xf numFmtId="0" fontId="28" fillId="0" borderId="22" xfId="0" applyFont="1" applyBorder="1"/>
    <xf numFmtId="165" fontId="9" fillId="0" borderId="15" xfId="0" applyNumberFormat="1" applyFont="1" applyBorder="1"/>
    <xf numFmtId="0" fontId="3" fillId="0" borderId="0" xfId="8"/>
    <xf numFmtId="0" fontId="29" fillId="10" borderId="0" xfId="8" applyFont="1" applyFill="1" applyAlignment="1">
      <alignment horizontal="center" vertical="center"/>
    </xf>
    <xf numFmtId="0" fontId="29" fillId="10" borderId="0" xfId="8" applyFont="1" applyFill="1" applyAlignment="1">
      <alignment horizontal="center" vertical="center" wrapText="1"/>
    </xf>
    <xf numFmtId="43" fontId="28" fillId="0" borderId="22" xfId="2" applyFont="1" applyFill="1" applyBorder="1"/>
    <xf numFmtId="14" fontId="30" fillId="0" borderId="0" xfId="9" applyNumberFormat="1" applyFont="1"/>
    <xf numFmtId="2" fontId="30" fillId="0" borderId="0" xfId="9" applyNumberFormat="1" applyFont="1"/>
    <xf numFmtId="0" fontId="30" fillId="0" borderId="71" xfId="9" applyFont="1" applyBorder="1"/>
    <xf numFmtId="0" fontId="30" fillId="0" borderId="0" xfId="9" applyFont="1"/>
    <xf numFmtId="4" fontId="30" fillId="0" borderId="0" xfId="9" applyNumberFormat="1" applyFont="1"/>
    <xf numFmtId="14" fontId="30" fillId="0" borderId="71" xfId="9" applyNumberFormat="1" applyFont="1" applyBorder="1" applyAlignment="1">
      <alignment horizontal="center"/>
    </xf>
    <xf numFmtId="2" fontId="30" fillId="0" borderId="71" xfId="9" applyNumberFormat="1" applyFont="1" applyBorder="1" applyAlignment="1">
      <alignment horizontal="center"/>
    </xf>
    <xf numFmtId="0" fontId="30" fillId="0" borderId="72" xfId="9" applyFont="1" applyBorder="1"/>
    <xf numFmtId="14" fontId="30" fillId="0" borderId="73" xfId="9" applyNumberFormat="1" applyFont="1" applyBorder="1" applyAlignment="1">
      <alignment horizontal="center"/>
    </xf>
    <xf numFmtId="2" fontId="30" fillId="0" borderId="73" xfId="9" applyNumberFormat="1" applyFont="1" applyBorder="1" applyAlignment="1">
      <alignment horizontal="center"/>
    </xf>
    <xf numFmtId="0" fontId="30" fillId="0" borderId="74" xfId="9" applyFont="1" applyBorder="1" applyAlignment="1">
      <alignment horizontal="center"/>
    </xf>
    <xf numFmtId="49" fontId="30" fillId="0" borderId="0" xfId="9" applyNumberFormat="1" applyFont="1" applyAlignment="1">
      <alignment horizontal="center"/>
    </xf>
    <xf numFmtId="14" fontId="30" fillId="0" borderId="75" xfId="9" applyNumberFormat="1" applyFont="1" applyBorder="1" applyAlignment="1">
      <alignment horizontal="center"/>
    </xf>
    <xf numFmtId="2" fontId="30" fillId="0" borderId="75" xfId="9" applyNumberFormat="1" applyFont="1" applyBorder="1" applyAlignment="1">
      <alignment horizontal="center"/>
    </xf>
    <xf numFmtId="0" fontId="30" fillId="0" borderId="76" xfId="9" applyFont="1" applyBorder="1" applyAlignment="1">
      <alignment horizontal="center"/>
    </xf>
    <xf numFmtId="0" fontId="30" fillId="0" borderId="77" xfId="9" applyFont="1" applyBorder="1" applyAlignment="1">
      <alignment horizontal="center"/>
    </xf>
    <xf numFmtId="4" fontId="30" fillId="0" borderId="77" xfId="9" applyNumberFormat="1" applyFont="1" applyBorder="1" applyAlignment="1">
      <alignment horizontal="center"/>
    </xf>
    <xf numFmtId="14" fontId="31" fillId="0" borderId="78" xfId="9" applyNumberFormat="1" applyFont="1" applyBorder="1" applyAlignment="1">
      <alignment horizontal="right"/>
    </xf>
    <xf numFmtId="2" fontId="31" fillId="0" borderId="78" xfId="9" applyNumberFormat="1" applyFont="1" applyBorder="1" applyAlignment="1">
      <alignment horizontal="right"/>
    </xf>
    <xf numFmtId="2" fontId="31" fillId="0" borderId="73" xfId="9" applyNumberFormat="1" applyFont="1" applyBorder="1" applyAlignment="1">
      <alignment horizontal="right"/>
    </xf>
    <xf numFmtId="4" fontId="31" fillId="0" borderId="0" xfId="9" applyNumberFormat="1" applyFont="1" applyAlignment="1">
      <alignment horizontal="right"/>
    </xf>
    <xf numFmtId="14" fontId="31" fillId="0" borderId="43" xfId="9" applyNumberFormat="1" applyFont="1" applyBorder="1" applyAlignment="1">
      <alignment horizontal="right"/>
    </xf>
    <xf numFmtId="2" fontId="31" fillId="0" borderId="43" xfId="9" applyNumberFormat="1" applyFont="1" applyBorder="1" applyAlignment="1">
      <alignment horizontal="right"/>
    </xf>
    <xf numFmtId="4" fontId="31" fillId="0" borderId="43" xfId="9" applyNumberFormat="1" applyFont="1" applyBorder="1" applyAlignment="1">
      <alignment horizontal="right"/>
    </xf>
    <xf numFmtId="14" fontId="31" fillId="0" borderId="79" xfId="9" applyNumberFormat="1" applyFont="1" applyBorder="1" applyAlignment="1">
      <alignment horizontal="right"/>
    </xf>
    <xf numFmtId="2" fontId="31" fillId="0" borderId="79" xfId="9" applyNumberFormat="1" applyFont="1" applyBorder="1" applyAlignment="1">
      <alignment horizontal="right"/>
    </xf>
    <xf numFmtId="4" fontId="31" fillId="0" borderId="79" xfId="9" applyNumberFormat="1" applyFont="1" applyBorder="1" applyAlignment="1">
      <alignment horizontal="right"/>
    </xf>
    <xf numFmtId="2" fontId="31" fillId="0" borderId="0" xfId="9" applyNumberFormat="1" applyFont="1"/>
    <xf numFmtId="0" fontId="32" fillId="0" borderId="0" xfId="0" applyFont="1"/>
    <xf numFmtId="0" fontId="33" fillId="0" borderId="0" xfId="0" applyFont="1"/>
    <xf numFmtId="0" fontId="3" fillId="0" borderId="0" xfId="8" applyAlignment="1">
      <alignment vertical="center"/>
    </xf>
    <xf numFmtId="0" fontId="3" fillId="0" borderId="69" xfId="8" applyBorder="1" applyAlignment="1">
      <alignment vertical="center" wrapText="1"/>
    </xf>
    <xf numFmtId="0" fontId="3" fillId="0" borderId="69" xfId="8" applyBorder="1" applyAlignment="1">
      <alignment horizontal="center" vertical="center"/>
    </xf>
    <xf numFmtId="0" fontId="3" fillId="11" borderId="69" xfId="8" applyFill="1" applyBorder="1" applyAlignment="1">
      <alignment horizontal="center" vertical="center"/>
    </xf>
    <xf numFmtId="14" fontId="3" fillId="12" borderId="69" xfId="8" applyNumberFormat="1" applyFill="1" applyBorder="1" applyAlignment="1">
      <alignment horizontal="center" vertical="center"/>
    </xf>
    <xf numFmtId="170" fontId="3" fillId="11" borderId="69" xfId="8" applyNumberFormat="1" applyFill="1" applyBorder="1" applyAlignment="1">
      <alignment vertical="center"/>
    </xf>
    <xf numFmtId="43" fontId="3" fillId="12" borderId="69" xfId="8" applyNumberFormat="1" applyFill="1" applyBorder="1" applyAlignment="1">
      <alignment vertical="center"/>
    </xf>
    <xf numFmtId="171" fontId="3" fillId="0" borderId="69" xfId="8" applyNumberFormat="1" applyBorder="1" applyAlignment="1">
      <alignment vertical="center"/>
    </xf>
    <xf numFmtId="0" fontId="3" fillId="0" borderId="69" xfId="8" applyBorder="1" applyAlignment="1">
      <alignment horizontal="center" vertical="center" wrapText="1"/>
    </xf>
    <xf numFmtId="43" fontId="3" fillId="12" borderId="69" xfId="8" applyNumberFormat="1" applyFill="1" applyBorder="1" applyAlignment="1">
      <alignment horizontal="center" vertical="center"/>
    </xf>
    <xf numFmtId="43" fontId="3" fillId="0" borderId="0" xfId="8" applyNumberFormat="1"/>
    <xf numFmtId="0" fontId="3" fillId="0" borderId="0" xfId="8" applyAlignment="1">
      <alignment wrapText="1"/>
    </xf>
    <xf numFmtId="0" fontId="35" fillId="0" borderId="0" xfId="0" applyFont="1"/>
    <xf numFmtId="43" fontId="35" fillId="0" borderId="0" xfId="0" applyNumberFormat="1" applyFont="1"/>
    <xf numFmtId="43" fontId="0" fillId="0" borderId="0" xfId="2" applyFont="1" applyFill="1"/>
    <xf numFmtId="0" fontId="9" fillId="0" borderId="14" xfId="0" applyFont="1" applyBorder="1"/>
    <xf numFmtId="166" fontId="15" fillId="0" borderId="3" xfId="2" applyNumberFormat="1" applyFont="1" applyFill="1" applyBorder="1" applyProtection="1"/>
    <xf numFmtId="3" fontId="0" fillId="0" borderId="0" xfId="0" applyNumberFormat="1"/>
    <xf numFmtId="0" fontId="22" fillId="0" borderId="0" xfId="4" applyFont="1" applyAlignment="1">
      <alignment vertical="center"/>
    </xf>
    <xf numFmtId="3" fontId="5" fillId="0" borderId="0" xfId="4" applyNumberFormat="1"/>
    <xf numFmtId="0" fontId="5" fillId="0" borderId="0" xfId="4"/>
    <xf numFmtId="171" fontId="25" fillId="0" borderId="0" xfId="4" applyNumberFormat="1" applyFont="1" applyAlignment="1">
      <alignment horizontal="center"/>
    </xf>
    <xf numFmtId="171" fontId="5" fillId="0" borderId="0" xfId="4" applyNumberFormat="1"/>
    <xf numFmtId="43" fontId="5" fillId="0" borderId="0" xfId="10" applyFont="1"/>
    <xf numFmtId="43" fontId="5" fillId="0" borderId="0" xfId="4" applyNumberFormat="1"/>
    <xf numFmtId="0" fontId="37" fillId="0" borderId="0" xfId="4" applyFont="1"/>
    <xf numFmtId="0" fontId="39" fillId="0" borderId="0" xfId="4" applyFont="1"/>
    <xf numFmtId="0" fontId="5" fillId="0" borderId="61" xfId="4" applyBorder="1" applyAlignment="1">
      <alignment horizontal="center"/>
    </xf>
    <xf numFmtId="0" fontId="5" fillId="0" borderId="41" xfId="4" applyBorder="1" applyAlignment="1">
      <alignment horizontal="center"/>
    </xf>
    <xf numFmtId="0" fontId="38" fillId="13" borderId="10" xfId="4" applyFont="1" applyFill="1" applyBorder="1" applyAlignment="1">
      <alignment horizontal="center"/>
    </xf>
    <xf numFmtId="171" fontId="38" fillId="13" borderId="13" xfId="4" applyNumberFormat="1" applyFont="1" applyFill="1" applyBorder="1" applyAlignment="1">
      <alignment horizontal="center"/>
    </xf>
    <xf numFmtId="171" fontId="15" fillId="0" borderId="7" xfId="2" applyNumberFormat="1" applyFont="1" applyFill="1" applyBorder="1" applyProtection="1"/>
    <xf numFmtId="0" fontId="38" fillId="13" borderId="21" xfId="0" applyFont="1" applyFill="1" applyBorder="1" applyAlignment="1">
      <alignment horizontal="center" vertical="center" wrapText="1"/>
    </xf>
    <xf numFmtId="0" fontId="38" fillId="13" borderId="22" xfId="0" applyFont="1" applyFill="1" applyBorder="1" applyAlignment="1">
      <alignment horizontal="center" vertical="center" wrapText="1"/>
    </xf>
    <xf numFmtId="0" fontId="38" fillId="13" borderId="20" xfId="0" applyFont="1" applyFill="1" applyBorder="1" applyAlignment="1">
      <alignment horizontal="center" vertical="center"/>
    </xf>
    <xf numFmtId="0" fontId="25" fillId="8" borderId="20" xfId="0" applyFont="1" applyFill="1" applyBorder="1" applyAlignment="1">
      <alignment horizontal="center" vertical="center"/>
    </xf>
    <xf numFmtId="0" fontId="25" fillId="8" borderId="25" xfId="0" applyFont="1" applyFill="1" applyBorder="1" applyAlignment="1">
      <alignment horizontal="center" vertical="center"/>
    </xf>
    <xf numFmtId="0" fontId="43" fillId="0" borderId="21" xfId="4" applyFont="1" applyBorder="1" applyAlignment="1">
      <alignment horizontal="center"/>
    </xf>
    <xf numFmtId="171" fontId="44" fillId="0" borderId="22" xfId="10" applyNumberFormat="1" applyFont="1" applyBorder="1" applyAlignment="1">
      <alignment horizontal="center"/>
    </xf>
    <xf numFmtId="171" fontId="44" fillId="0" borderId="23" xfId="10" applyNumberFormat="1" applyFont="1" applyBorder="1" applyAlignment="1">
      <alignment horizontal="center"/>
    </xf>
    <xf numFmtId="171" fontId="45" fillId="14" borderId="22" xfId="10" applyNumberFormat="1" applyFont="1" applyFill="1" applyBorder="1" applyAlignment="1">
      <alignment horizontal="center"/>
    </xf>
    <xf numFmtId="10" fontId="44" fillId="0" borderId="23" xfId="1" applyNumberFormat="1" applyFont="1" applyBorder="1" applyAlignment="1">
      <alignment horizontal="center"/>
    </xf>
    <xf numFmtId="0" fontId="42" fillId="13" borderId="21" xfId="4" applyFont="1" applyFill="1" applyBorder="1" applyAlignment="1">
      <alignment horizontal="center"/>
    </xf>
    <xf numFmtId="0" fontId="43" fillId="8" borderId="21" xfId="4" applyFont="1" applyFill="1" applyBorder="1" applyAlignment="1">
      <alignment horizontal="center"/>
    </xf>
    <xf numFmtId="0" fontId="42" fillId="15" borderId="5" xfId="4" applyFont="1" applyFill="1" applyBorder="1" applyAlignment="1">
      <alignment horizontal="center"/>
    </xf>
    <xf numFmtId="171" fontId="42" fillId="15" borderId="6" xfId="10" applyNumberFormat="1" applyFont="1" applyFill="1" applyBorder="1" applyAlignment="1">
      <alignment horizontal="center"/>
    </xf>
    <xf numFmtId="10" fontId="42" fillId="15" borderId="9" xfId="1" applyNumberFormat="1" applyFont="1" applyFill="1" applyBorder="1" applyAlignment="1">
      <alignment horizontal="center"/>
    </xf>
    <xf numFmtId="0" fontId="46" fillId="13" borderId="1" xfId="0" applyFont="1" applyFill="1" applyBorder="1" applyAlignment="1">
      <alignment horizontal="center" vertical="center" wrapText="1"/>
    </xf>
    <xf numFmtId="0" fontId="46" fillId="13" borderId="19" xfId="0" applyFont="1" applyFill="1" applyBorder="1" applyAlignment="1">
      <alignment horizontal="center" vertical="center"/>
    </xf>
    <xf numFmtId="0" fontId="10" fillId="8" borderId="19" xfId="0" applyFont="1" applyFill="1" applyBorder="1" applyAlignment="1">
      <alignment horizontal="center" vertical="center"/>
    </xf>
    <xf numFmtId="165" fontId="15" fillId="6" borderId="7" xfId="2" applyNumberFormat="1" applyFont="1" applyFill="1" applyBorder="1" applyProtection="1"/>
    <xf numFmtId="0" fontId="46" fillId="13" borderId="0" xfId="0" applyFont="1" applyFill="1" applyAlignment="1">
      <alignment horizontal="center"/>
    </xf>
    <xf numFmtId="10" fontId="46" fillId="13" borderId="29" xfId="0" applyNumberFormat="1" applyFont="1" applyFill="1" applyBorder="1" applyAlignment="1">
      <alignment horizontal="center" vertical="center" wrapText="1"/>
    </xf>
    <xf numFmtId="10" fontId="46" fillId="13" borderId="3" xfId="0" applyNumberFormat="1" applyFont="1" applyFill="1" applyBorder="1" applyAlignment="1">
      <alignment horizontal="center" vertical="center" wrapText="1"/>
    </xf>
    <xf numFmtId="14" fontId="3" fillId="11" borderId="69" xfId="8" applyNumberFormat="1" applyFill="1" applyBorder="1" applyAlignment="1">
      <alignment horizontal="center" vertical="center"/>
    </xf>
    <xf numFmtId="14" fontId="47" fillId="0" borderId="69" xfId="8" applyNumberFormat="1" applyFont="1" applyBorder="1" applyAlignment="1">
      <alignment horizontal="center" vertical="center"/>
    </xf>
    <xf numFmtId="43" fontId="47" fillId="0" borderId="69" xfId="8" applyNumberFormat="1" applyFont="1" applyBorder="1" applyAlignment="1">
      <alignment vertical="center"/>
    </xf>
    <xf numFmtId="14" fontId="31" fillId="16" borderId="78" xfId="9" applyNumberFormat="1" applyFont="1" applyFill="1" applyBorder="1" applyAlignment="1">
      <alignment horizontal="right"/>
    </xf>
    <xf numFmtId="0" fontId="48" fillId="13" borderId="0" xfId="0" applyFont="1" applyFill="1"/>
    <xf numFmtId="177" fontId="25" fillId="2" borderId="39" xfId="0" applyNumberFormat="1" applyFont="1" applyFill="1" applyBorder="1" applyAlignment="1">
      <alignment horizontal="centerContinuous" vertical="center"/>
    </xf>
    <xf numFmtId="177" fontId="25" fillId="2" borderId="11" xfId="0" applyNumberFormat="1" applyFont="1" applyFill="1" applyBorder="1" applyAlignment="1">
      <alignment horizontal="centerContinuous" vertical="center"/>
    </xf>
    <xf numFmtId="165" fontId="14" fillId="0" borderId="32" xfId="2" applyNumberFormat="1" applyFont="1" applyFill="1" applyBorder="1" applyProtection="1"/>
    <xf numFmtId="0" fontId="11" fillId="13" borderId="0" xfId="0" applyFont="1" applyFill="1" applyAlignment="1">
      <alignment horizontal="center"/>
    </xf>
    <xf numFmtId="0" fontId="22" fillId="14" borderId="0" xfId="0" applyFont="1" applyFill="1"/>
    <xf numFmtId="0" fontId="5" fillId="14" borderId="0" xfId="0" applyFont="1" applyFill="1"/>
    <xf numFmtId="0" fontId="24" fillId="14" borderId="0" xfId="0" applyFont="1" applyFill="1" applyAlignment="1">
      <alignment horizontal="center" vertical="center"/>
    </xf>
    <xf numFmtId="0" fontId="22" fillId="8" borderId="0" xfId="0" applyFont="1" applyFill="1"/>
    <xf numFmtId="0" fontId="5" fillId="8" borderId="0" xfId="0" applyFont="1" applyFill="1"/>
    <xf numFmtId="0" fontId="24" fillId="8" borderId="0" xfId="0" applyFont="1" applyFill="1" applyAlignment="1">
      <alignment horizontal="center" vertical="center"/>
    </xf>
    <xf numFmtId="167" fontId="46" fillId="13" borderId="3" xfId="0" applyNumberFormat="1" applyFont="1" applyFill="1" applyBorder="1" applyAlignment="1">
      <alignment horizontal="center" vertical="center" wrapText="1"/>
    </xf>
    <xf numFmtId="0" fontId="38" fillId="13" borderId="2" xfId="4" applyFont="1" applyFill="1" applyBorder="1" applyAlignment="1">
      <alignment horizontal="center"/>
    </xf>
    <xf numFmtId="178" fontId="15" fillId="0" borderId="7" xfId="2" applyNumberFormat="1" applyFont="1" applyFill="1" applyBorder="1" applyProtection="1"/>
    <xf numFmtId="179" fontId="15" fillId="0" borderId="7" xfId="2" applyNumberFormat="1" applyFont="1" applyFill="1" applyBorder="1" applyProtection="1"/>
    <xf numFmtId="10" fontId="5" fillId="0" borderId="0" xfId="1" applyNumberFormat="1" applyFont="1" applyBorder="1" applyAlignment="1">
      <alignment horizontal="center"/>
    </xf>
    <xf numFmtId="10" fontId="5" fillId="0" borderId="70" xfId="1" applyNumberFormat="1" applyFont="1" applyBorder="1" applyAlignment="1">
      <alignment horizontal="center"/>
    </xf>
    <xf numFmtId="10" fontId="17" fillId="0" borderId="33" xfId="1" applyNumberFormat="1" applyFont="1" applyFill="1" applyBorder="1" applyAlignment="1">
      <alignment horizontal="center"/>
    </xf>
    <xf numFmtId="10" fontId="17" fillId="0" borderId="33" xfId="1" applyNumberFormat="1" applyFont="1" applyBorder="1" applyAlignment="1">
      <alignment horizontal="center"/>
    </xf>
    <xf numFmtId="10" fontId="17" fillId="0" borderId="42" xfId="1" applyNumberFormat="1" applyFont="1" applyBorder="1" applyAlignment="1">
      <alignment horizontal="center"/>
    </xf>
    <xf numFmtId="0" fontId="42" fillId="15" borderId="35" xfId="4" applyFont="1" applyFill="1" applyBorder="1" applyAlignment="1">
      <alignment horizontal="center"/>
    </xf>
    <xf numFmtId="14" fontId="43" fillId="0" borderId="49" xfId="4" applyNumberFormat="1" applyFont="1" applyBorder="1" applyAlignment="1">
      <alignment horizontal="center"/>
    </xf>
    <xf numFmtId="14" fontId="42" fillId="13" borderId="49" xfId="4" applyNumberFormat="1" applyFont="1" applyFill="1" applyBorder="1" applyAlignment="1">
      <alignment horizontal="center"/>
    </xf>
    <xf numFmtId="14" fontId="43" fillId="8" borderId="49" xfId="4" applyNumberFormat="1" applyFont="1" applyFill="1" applyBorder="1" applyAlignment="1">
      <alignment horizontal="center"/>
    </xf>
    <xf numFmtId="180" fontId="5" fillId="0" borderId="0" xfId="4" applyNumberFormat="1" applyAlignment="1">
      <alignment horizontal="center"/>
    </xf>
    <xf numFmtId="180" fontId="5" fillId="0" borderId="70" xfId="4" applyNumberFormat="1" applyBorder="1" applyAlignment="1">
      <alignment horizontal="center"/>
    </xf>
    <xf numFmtId="0" fontId="3" fillId="0" borderId="0" xfId="8" applyAlignment="1">
      <alignment horizontal="center"/>
    </xf>
    <xf numFmtId="0" fontId="33" fillId="0" borderId="0" xfId="0" applyFont="1" applyAlignment="1">
      <alignment horizontal="center"/>
    </xf>
    <xf numFmtId="0" fontId="48" fillId="13" borderId="0" xfId="0" applyFont="1" applyFill="1" applyAlignment="1">
      <alignment horizontal="center"/>
    </xf>
    <xf numFmtId="0" fontId="17" fillId="8" borderId="0" xfId="0" applyFont="1" applyFill="1" applyAlignment="1">
      <alignment horizontal="left"/>
    </xf>
    <xf numFmtId="0" fontId="20" fillId="8" borderId="0" xfId="0" applyFont="1" applyFill="1" applyAlignment="1">
      <alignment horizontal="left" vertical="center"/>
    </xf>
    <xf numFmtId="0" fontId="20" fillId="8" borderId="0" xfId="0" applyFont="1" applyFill="1" applyAlignment="1">
      <alignment horizontal="left"/>
    </xf>
    <xf numFmtId="10" fontId="5" fillId="0" borderId="0" xfId="1" applyNumberFormat="1" applyFont="1" applyAlignment="1">
      <alignment horizontal="center"/>
    </xf>
    <xf numFmtId="10" fontId="5" fillId="0" borderId="0" xfId="4" applyNumberFormat="1"/>
    <xf numFmtId="181" fontId="5" fillId="0" borderId="0" xfId="4" applyNumberFormat="1"/>
    <xf numFmtId="10" fontId="5" fillId="0" borderId="0" xfId="1" applyNumberFormat="1" applyFont="1"/>
    <xf numFmtId="10" fontId="40" fillId="14" borderId="33" xfId="1" applyNumberFormat="1" applyFont="1" applyFill="1" applyBorder="1" applyAlignment="1">
      <alignment horizontal="center"/>
    </xf>
    <xf numFmtId="0" fontId="49" fillId="13" borderId="82" xfId="0" applyFont="1" applyFill="1" applyBorder="1" applyAlignment="1">
      <alignment horizontal="center" vertical="center"/>
    </xf>
    <xf numFmtId="0" fontId="49" fillId="13" borderId="83" xfId="0" applyFont="1" applyFill="1" applyBorder="1" applyAlignment="1">
      <alignment horizontal="center" vertical="center"/>
    </xf>
    <xf numFmtId="0" fontId="49" fillId="13" borderId="68" xfId="0" applyFont="1" applyFill="1" applyBorder="1" applyAlignment="1">
      <alignment vertical="center"/>
    </xf>
    <xf numFmtId="0" fontId="5" fillId="0" borderId="61" xfId="4" applyBorder="1"/>
    <xf numFmtId="171" fontId="5" fillId="0" borderId="0" xfId="2" applyNumberFormat="1" applyFont="1" applyBorder="1" applyAlignment="1">
      <alignment horizontal="center"/>
    </xf>
    <xf numFmtId="0" fontId="50" fillId="13" borderId="61" xfId="0" applyFont="1" applyFill="1" applyBorder="1"/>
    <xf numFmtId="0" fontId="50" fillId="13" borderId="0" xfId="0" applyFont="1" applyFill="1"/>
    <xf numFmtId="0" fontId="50" fillId="13" borderId="33" xfId="0" applyFont="1" applyFill="1" applyBorder="1"/>
    <xf numFmtId="49" fontId="51" fillId="0" borderId="61" xfId="0" applyNumberFormat="1" applyFont="1" applyBorder="1"/>
    <xf numFmtId="171" fontId="51" fillId="0" borderId="0" xfId="2" applyNumberFormat="1" applyFont="1" applyBorder="1"/>
    <xf numFmtId="14" fontId="51" fillId="0" borderId="61" xfId="0" applyNumberFormat="1" applyFont="1" applyBorder="1" applyAlignment="1">
      <alignment horizontal="center"/>
    </xf>
    <xf numFmtId="14" fontId="51" fillId="0" borderId="0" xfId="0" applyNumberFormat="1" applyFont="1" applyAlignment="1">
      <alignment horizontal="center"/>
    </xf>
    <xf numFmtId="0" fontId="51" fillId="0" borderId="33" xfId="0" applyFont="1" applyBorder="1" applyAlignment="1">
      <alignment horizontal="center"/>
    </xf>
    <xf numFmtId="171" fontId="51" fillId="0" borderId="33" xfId="0" applyNumberFormat="1" applyFont="1" applyBorder="1"/>
    <xf numFmtId="49" fontId="50" fillId="15" borderId="41" xfId="0" applyNumberFormat="1" applyFont="1" applyFill="1" applyBorder="1"/>
    <xf numFmtId="171" fontId="50" fillId="15" borderId="42" xfId="0" applyNumberFormat="1" applyFont="1" applyFill="1" applyBorder="1"/>
    <xf numFmtId="14" fontId="50" fillId="15" borderId="41" xfId="0" applyNumberFormat="1" applyFont="1" applyFill="1" applyBorder="1" applyAlignment="1">
      <alignment horizontal="center"/>
    </xf>
    <xf numFmtId="0" fontId="50" fillId="15" borderId="42" xfId="0" applyFont="1" applyFill="1" applyBorder="1" applyAlignment="1">
      <alignment horizontal="center"/>
    </xf>
    <xf numFmtId="0" fontId="2" fillId="0" borderId="69" xfId="8" applyFont="1" applyBorder="1" applyAlignment="1">
      <alignment vertical="center" wrapText="1"/>
    </xf>
    <xf numFmtId="43" fontId="1" fillId="0" borderId="84" xfId="8" applyNumberFormat="1" applyFont="1" applyBorder="1"/>
    <xf numFmtId="0" fontId="1" fillId="0" borderId="69" xfId="8" applyFont="1" applyBorder="1"/>
    <xf numFmtId="0" fontId="1" fillId="0" borderId="84" xfId="8" applyFont="1" applyBorder="1"/>
    <xf numFmtId="0" fontId="52" fillId="0" borderId="84" xfId="0" applyFont="1" applyBorder="1"/>
    <xf numFmtId="0" fontId="52" fillId="0" borderId="84" xfId="0" applyFont="1" applyBorder="1" applyAlignment="1">
      <alignment horizontal="center" vertical="center" wrapText="1"/>
    </xf>
    <xf numFmtId="0" fontId="52" fillId="0" borderId="84" xfId="0" applyFont="1" applyBorder="1" applyAlignment="1">
      <alignment horizontal="left" vertical="center" wrapText="1"/>
    </xf>
    <xf numFmtId="0" fontId="50" fillId="13" borderId="68" xfId="0" applyFont="1" applyFill="1" applyBorder="1" applyAlignment="1">
      <alignment horizontal="center" vertical="center"/>
    </xf>
    <xf numFmtId="0" fontId="50" fillId="13" borderId="61" xfId="0" applyFont="1" applyFill="1" applyBorder="1" applyAlignment="1">
      <alignment horizontal="center" vertical="center"/>
    </xf>
    <xf numFmtId="0" fontId="50" fillId="13" borderId="82" xfId="0" applyFont="1" applyFill="1" applyBorder="1" applyAlignment="1">
      <alignment horizontal="center" vertical="center"/>
    </xf>
    <xf numFmtId="0" fontId="50" fillId="13" borderId="0" xfId="0" applyFont="1" applyFill="1" applyAlignment="1">
      <alignment horizontal="center" vertical="center"/>
    </xf>
    <xf numFmtId="0" fontId="50" fillId="13" borderId="83" xfId="0" applyFont="1" applyFill="1" applyBorder="1" applyAlignment="1">
      <alignment horizontal="center" vertical="center"/>
    </xf>
    <xf numFmtId="0" fontId="50" fillId="13" borderId="33" xfId="0" applyFont="1" applyFill="1" applyBorder="1" applyAlignment="1">
      <alignment horizontal="center" vertical="center"/>
    </xf>
    <xf numFmtId="0" fontId="42" fillId="17" borderId="40" xfId="4" applyFont="1" applyFill="1" applyBorder="1" applyAlignment="1">
      <alignment horizontal="center" vertical="center" wrapText="1"/>
    </xf>
    <xf numFmtId="0" fontId="42" fillId="17" borderId="21" xfId="4" applyFont="1" applyFill="1" applyBorder="1" applyAlignment="1">
      <alignment horizontal="center" vertical="center"/>
    </xf>
    <xf numFmtId="0" fontId="42" fillId="17" borderId="34" xfId="4" applyFont="1" applyFill="1" applyBorder="1" applyAlignment="1">
      <alignment horizontal="center" vertical="center" wrapText="1"/>
    </xf>
    <xf numFmtId="0" fontId="5" fillId="0" borderId="0" xfId="4" applyAlignment="1">
      <alignment horizontal="center"/>
    </xf>
    <xf numFmtId="10" fontId="17" fillId="0" borderId="0" xfId="1" applyNumberFormat="1" applyFont="1" applyBorder="1" applyAlignment="1">
      <alignment horizontal="center"/>
    </xf>
    <xf numFmtId="0" fontId="25" fillId="0" borderId="0" xfId="4" applyFont="1"/>
    <xf numFmtId="0" fontId="13" fillId="0" borderId="18" xfId="0" applyFont="1" applyBorder="1"/>
    <xf numFmtId="0" fontId="13" fillId="0" borderId="18" xfId="0" applyFont="1" applyBorder="1" applyAlignment="1">
      <alignment horizontal="center"/>
    </xf>
    <xf numFmtId="171" fontId="5" fillId="19" borderId="0" xfId="2" applyNumberFormat="1" applyFont="1" applyFill="1" applyBorder="1" applyAlignment="1">
      <alignment horizontal="center"/>
    </xf>
    <xf numFmtId="171" fontId="5" fillId="0" borderId="0" xfId="2" applyNumberFormat="1" applyFont="1" applyFill="1" applyBorder="1" applyAlignment="1">
      <alignment horizontal="center"/>
    </xf>
    <xf numFmtId="0" fontId="5" fillId="0" borderId="33" xfId="4" applyBorder="1"/>
    <xf numFmtId="0" fontId="5" fillId="0" borderId="70" xfId="4" applyBorder="1"/>
    <xf numFmtId="0" fontId="5" fillId="0" borderId="42" xfId="4" applyBorder="1"/>
    <xf numFmtId="0" fontId="50" fillId="13" borderId="14" xfId="0" applyFont="1" applyFill="1" applyBorder="1" applyAlignment="1">
      <alignment horizontal="center" vertical="center"/>
    </xf>
    <xf numFmtId="0" fontId="50" fillId="13" borderId="81" xfId="0" applyFont="1" applyFill="1" applyBorder="1" applyAlignment="1">
      <alignment horizontal="center" vertical="center"/>
    </xf>
    <xf numFmtId="0" fontId="50" fillId="13" borderId="30" xfId="0" applyFont="1" applyFill="1" applyBorder="1" applyAlignment="1">
      <alignment horizontal="center" vertical="center"/>
    </xf>
    <xf numFmtId="0" fontId="50" fillId="13" borderId="14" xfId="0" applyFont="1" applyFill="1" applyBorder="1" applyAlignment="1">
      <alignment horizontal="centerContinuous"/>
    </xf>
    <xf numFmtId="0" fontId="50" fillId="13" borderId="81" xfId="0" applyFont="1" applyFill="1" applyBorder="1" applyAlignment="1">
      <alignment horizontal="centerContinuous"/>
    </xf>
    <xf numFmtId="0" fontId="50" fillId="13" borderId="30" xfId="0" applyFont="1" applyFill="1" applyBorder="1" applyAlignment="1">
      <alignment horizontal="centerContinuous"/>
    </xf>
    <xf numFmtId="49" fontId="49" fillId="15" borderId="61" xfId="0" applyNumberFormat="1" applyFont="1" applyFill="1" applyBorder="1"/>
    <xf numFmtId="171" fontId="49" fillId="15" borderId="61" xfId="2" applyNumberFormat="1" applyFont="1" applyFill="1" applyBorder="1" applyAlignment="1"/>
    <xf numFmtId="0" fontId="5" fillId="0" borderId="41" xfId="4" applyBorder="1"/>
    <xf numFmtId="9" fontId="5" fillId="0" borderId="70" xfId="1" applyFont="1" applyBorder="1"/>
    <xf numFmtId="10" fontId="5" fillId="0" borderId="70" xfId="1" applyNumberFormat="1" applyFont="1" applyBorder="1"/>
    <xf numFmtId="0" fontId="53" fillId="0" borderId="0" xfId="0" applyFont="1"/>
    <xf numFmtId="0" fontId="54" fillId="15" borderId="5" xfId="4" applyFont="1" applyFill="1" applyBorder="1" applyAlignment="1">
      <alignment horizontal="center"/>
    </xf>
    <xf numFmtId="0" fontId="54" fillId="15" borderId="35" xfId="4" applyFont="1" applyFill="1" applyBorder="1" applyAlignment="1">
      <alignment horizontal="center"/>
    </xf>
    <xf numFmtId="171" fontId="54" fillId="15" borderId="6" xfId="10" applyNumberFormat="1" applyFont="1" applyFill="1" applyBorder="1" applyAlignment="1">
      <alignment horizontal="center"/>
    </xf>
    <xf numFmtId="0" fontId="43" fillId="20" borderId="21" xfId="4" applyFont="1" applyFill="1" applyBorder="1" applyAlignment="1">
      <alignment horizontal="center"/>
    </xf>
    <xf numFmtId="14" fontId="43" fillId="20" borderId="49" xfId="4" applyNumberFormat="1" applyFont="1" applyFill="1" applyBorder="1" applyAlignment="1">
      <alignment horizontal="center"/>
    </xf>
    <xf numFmtId="171" fontId="44" fillId="20" borderId="22" xfId="10" applyNumberFormat="1" applyFont="1" applyFill="1" applyBorder="1" applyAlignment="1">
      <alignment horizontal="center"/>
    </xf>
    <xf numFmtId="10" fontId="44" fillId="20" borderId="23" xfId="1" applyNumberFormat="1" applyFont="1" applyFill="1" applyBorder="1" applyAlignment="1">
      <alignment horizontal="center"/>
    </xf>
    <xf numFmtId="171" fontId="55" fillId="20" borderId="22" xfId="10" applyNumberFormat="1" applyFont="1" applyFill="1" applyBorder="1" applyAlignment="1">
      <alignment horizontal="center"/>
    </xf>
    <xf numFmtId="0" fontId="56" fillId="0" borderId="0" xfId="0" applyFont="1"/>
    <xf numFmtId="10" fontId="13" fillId="0" borderId="0" xfId="1" applyNumberFormat="1" applyFont="1"/>
    <xf numFmtId="182" fontId="10" fillId="7" borderId="18" xfId="0" applyNumberFormat="1" applyFont="1" applyFill="1" applyBorder="1" applyAlignment="1">
      <alignment vertical="center"/>
    </xf>
    <xf numFmtId="182" fontId="10" fillId="7" borderId="1" xfId="0" applyNumberFormat="1" applyFont="1" applyFill="1" applyBorder="1" applyAlignment="1">
      <alignment vertical="center"/>
    </xf>
    <xf numFmtId="182" fontId="10" fillId="7" borderId="85" xfId="0" applyNumberFormat="1" applyFont="1" applyFill="1" applyBorder="1" applyAlignment="1">
      <alignment vertical="center"/>
    </xf>
    <xf numFmtId="183" fontId="13" fillId="0" borderId="0" xfId="0" applyNumberFormat="1" applyFont="1"/>
    <xf numFmtId="2" fontId="31" fillId="0" borderId="43" xfId="13" applyNumberFormat="1" applyFont="1" applyBorder="1" applyAlignment="1">
      <alignment horizontal="right"/>
    </xf>
    <xf numFmtId="176" fontId="31" fillId="0" borderId="0" xfId="9" applyNumberFormat="1" applyFont="1" applyAlignment="1">
      <alignment horizontal="right"/>
    </xf>
    <xf numFmtId="176" fontId="31" fillId="0" borderId="43" xfId="9" applyNumberFormat="1" applyFont="1" applyBorder="1" applyAlignment="1">
      <alignment horizontal="right"/>
    </xf>
    <xf numFmtId="176" fontId="31" fillId="0" borderId="79" xfId="9" applyNumberFormat="1" applyFont="1" applyBorder="1" applyAlignment="1">
      <alignment horizontal="right"/>
    </xf>
    <xf numFmtId="176" fontId="31" fillId="0" borderId="43" xfId="13" applyNumberFormat="1" applyFont="1" applyBorder="1" applyAlignment="1">
      <alignment horizontal="right"/>
    </xf>
    <xf numFmtId="171" fontId="5" fillId="0" borderId="0" xfId="2" applyNumberFormat="1" applyFont="1"/>
    <xf numFmtId="171" fontId="51" fillId="22" borderId="0" xfId="2" applyNumberFormat="1" applyFont="1" applyFill="1" applyBorder="1"/>
    <xf numFmtId="171" fontId="44" fillId="22" borderId="22" xfId="10" applyNumberFormat="1" applyFont="1" applyFill="1" applyBorder="1" applyAlignment="1">
      <alignment horizontal="center"/>
    </xf>
    <xf numFmtId="0" fontId="74" fillId="21" borderId="0" xfId="0" applyFont="1" applyFill="1"/>
    <xf numFmtId="10" fontId="0" fillId="0" borderId="0" xfId="1" applyNumberFormat="1" applyFont="1"/>
    <xf numFmtId="9" fontId="5" fillId="0" borderId="0" xfId="1" applyFont="1" applyBorder="1" applyAlignment="1">
      <alignment horizontal="center"/>
    </xf>
    <xf numFmtId="167" fontId="5" fillId="0" borderId="0" xfId="1" applyNumberFormat="1" applyFont="1" applyBorder="1" applyAlignment="1">
      <alignment horizontal="center"/>
    </xf>
    <xf numFmtId="184" fontId="13" fillId="0" borderId="0" xfId="0" applyNumberFormat="1" applyFont="1"/>
    <xf numFmtId="2" fontId="3" fillId="0" borderId="0" xfId="8" applyNumberFormat="1"/>
    <xf numFmtId="171" fontId="75" fillId="0" borderId="0" xfId="0" applyNumberFormat="1" applyFont="1"/>
    <xf numFmtId="171" fontId="76" fillId="0" borderId="0" xfId="0" applyNumberFormat="1" applyFont="1"/>
    <xf numFmtId="0" fontId="76" fillId="0" borderId="0" xfId="0" applyFont="1"/>
    <xf numFmtId="10" fontId="75" fillId="0" borderId="0" xfId="1" applyNumberFormat="1" applyFont="1"/>
    <xf numFmtId="0" fontId="77" fillId="0" borderId="0" xfId="0" applyFont="1"/>
    <xf numFmtId="167" fontId="0" fillId="0" borderId="0" xfId="1" applyNumberFormat="1" applyFont="1"/>
    <xf numFmtId="0" fontId="38" fillId="13" borderId="68" xfId="0" applyFont="1" applyFill="1" applyBorder="1" applyAlignment="1">
      <alignment horizontal="center" vertical="center" wrapText="1"/>
    </xf>
    <xf numFmtId="0" fontId="41" fillId="13" borderId="61" xfId="0" applyFont="1" applyFill="1" applyBorder="1" applyAlignment="1">
      <alignment horizontal="center" vertical="center" wrapText="1"/>
    </xf>
    <xf numFmtId="0" fontId="38" fillId="13" borderId="15" xfId="0" applyFont="1" applyFill="1" applyBorder="1" applyAlignment="1">
      <alignment horizontal="center" vertical="center" wrapText="1"/>
    </xf>
    <xf numFmtId="0" fontId="38" fillId="13" borderId="16" xfId="0" applyFont="1" applyFill="1" applyBorder="1" applyAlignment="1">
      <alignment horizontal="center" vertical="center" wrapText="1"/>
    </xf>
    <xf numFmtId="0" fontId="38" fillId="13" borderId="17" xfId="0" applyFont="1" applyFill="1" applyBorder="1" applyAlignment="1">
      <alignment horizontal="center" vertical="center" wrapText="1"/>
    </xf>
    <xf numFmtId="0" fontId="41" fillId="13" borderId="23" xfId="0" applyFont="1" applyFill="1" applyBorder="1" applyAlignment="1">
      <alignment horizontal="center" vertical="center" wrapText="1"/>
    </xf>
    <xf numFmtId="0" fontId="42" fillId="17" borderId="40" xfId="4" applyFont="1" applyFill="1" applyBorder="1" applyAlignment="1">
      <alignment horizontal="center" vertical="center" wrapText="1"/>
    </xf>
    <xf numFmtId="0" fontId="42" fillId="17" borderId="26" xfId="4" applyFont="1" applyFill="1" applyBorder="1" applyAlignment="1">
      <alignment horizontal="center" vertical="center" wrapText="1"/>
    </xf>
    <xf numFmtId="0" fontId="42" fillId="17" borderId="14" xfId="4" applyFont="1" applyFill="1" applyBorder="1" applyAlignment="1">
      <alignment horizontal="center" vertical="center"/>
    </xf>
    <xf numFmtId="0" fontId="42" fillId="17" borderId="81" xfId="4" applyFont="1" applyFill="1" applyBorder="1" applyAlignment="1">
      <alignment horizontal="center" vertical="center"/>
    </xf>
    <xf numFmtId="0" fontId="42" fillId="17" borderId="30" xfId="4" applyFont="1" applyFill="1" applyBorder="1" applyAlignment="1">
      <alignment horizontal="center" vertical="center"/>
    </xf>
    <xf numFmtId="0" fontId="42" fillId="17" borderId="21" xfId="4" applyFont="1" applyFill="1" applyBorder="1" applyAlignment="1">
      <alignment horizontal="center" vertical="center"/>
    </xf>
    <xf numFmtId="0" fontId="42" fillId="17" borderId="34" xfId="4" applyFont="1" applyFill="1" applyBorder="1" applyAlignment="1">
      <alignment horizontal="center" vertical="center" wrapText="1"/>
    </xf>
    <xf numFmtId="0" fontId="42" fillId="17" borderId="80" xfId="4" applyFont="1" applyFill="1" applyBorder="1" applyAlignment="1">
      <alignment horizontal="center" vertical="center" wrapText="1"/>
    </xf>
    <xf numFmtId="0" fontId="46" fillId="13" borderId="1" xfId="0" applyFont="1" applyFill="1" applyBorder="1" applyAlignment="1">
      <alignment horizontal="center" vertical="center" wrapText="1"/>
    </xf>
    <xf numFmtId="0" fontId="46" fillId="13" borderId="3" xfId="0" applyFont="1" applyFill="1" applyBorder="1" applyAlignment="1">
      <alignment horizontal="center" vertical="center" wrapText="1"/>
    </xf>
    <xf numFmtId="0" fontId="46" fillId="13" borderId="18" xfId="0" applyFont="1" applyFill="1" applyBorder="1" applyAlignment="1">
      <alignment horizontal="center" vertical="center"/>
    </xf>
    <xf numFmtId="0" fontId="23" fillId="13" borderId="18" xfId="0" applyFont="1" applyFill="1" applyBorder="1" applyAlignment="1">
      <alignment horizontal="center" vertical="center"/>
    </xf>
    <xf numFmtId="0" fontId="46" fillId="13" borderId="18" xfId="0" applyFont="1" applyFill="1" applyBorder="1" applyAlignment="1">
      <alignment horizontal="center" vertical="center" wrapText="1"/>
    </xf>
    <xf numFmtId="0" fontId="23" fillId="13" borderId="18" xfId="0" applyFont="1" applyFill="1" applyBorder="1" applyAlignment="1">
      <alignment horizontal="center" vertical="center" wrapText="1"/>
    </xf>
    <xf numFmtId="0" fontId="46" fillId="13" borderId="10" xfId="0" applyFont="1" applyFill="1" applyBorder="1" applyAlignment="1">
      <alignment horizontal="center" vertical="center" wrapText="1"/>
    </xf>
    <xf numFmtId="0" fontId="46" fillId="13" borderId="2" xfId="0" applyFont="1" applyFill="1" applyBorder="1" applyAlignment="1">
      <alignment horizontal="center" vertical="center" wrapText="1"/>
    </xf>
    <xf numFmtId="0" fontId="46" fillId="13" borderId="13" xfId="0" applyFont="1" applyFill="1" applyBorder="1" applyAlignment="1">
      <alignment horizontal="center" vertical="center" wrapText="1"/>
    </xf>
    <xf numFmtId="0" fontId="23" fillId="13" borderId="37" xfId="0" applyFont="1" applyFill="1" applyBorder="1"/>
    <xf numFmtId="0" fontId="23" fillId="13" borderId="3" xfId="0" applyFont="1" applyFill="1" applyBorder="1"/>
    <xf numFmtId="0" fontId="46" fillId="13" borderId="1" xfId="0" applyFont="1" applyFill="1" applyBorder="1" applyAlignment="1">
      <alignment horizontal="center" vertical="center"/>
    </xf>
    <xf numFmtId="0" fontId="46" fillId="13" borderId="65" xfId="0" applyFont="1" applyFill="1" applyBorder="1" applyAlignment="1">
      <alignment horizontal="center" vertical="center" wrapText="1"/>
    </xf>
    <xf numFmtId="0" fontId="23" fillId="13" borderId="66" xfId="0" applyFont="1" applyFill="1" applyBorder="1"/>
    <xf numFmtId="0" fontId="27" fillId="10" borderId="0" xfId="8" applyFont="1" applyFill="1" applyAlignment="1">
      <alignment horizontal="center" vertical="center" wrapText="1"/>
    </xf>
    <xf numFmtId="0" fontId="27" fillId="10" borderId="70" xfId="8" applyFont="1" applyFill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5" fillId="0" borderId="0" xfId="0" applyFont="1"/>
    <xf numFmtId="0" fontId="27" fillId="18" borderId="0" xfId="8" applyFont="1" applyFill="1" applyAlignment="1">
      <alignment horizontal="center" vertical="center" wrapText="1"/>
    </xf>
    <xf numFmtId="0" fontId="27" fillId="10" borderId="0" xfId="8" applyFont="1" applyFill="1" applyAlignment="1">
      <alignment horizontal="left" vertical="center" wrapText="1"/>
    </xf>
    <xf numFmtId="0" fontId="27" fillId="10" borderId="0" xfId="8" applyFont="1" applyFill="1" applyAlignment="1">
      <alignment horizontal="center" vertical="center"/>
    </xf>
    <xf numFmtId="0" fontId="24" fillId="8" borderId="0" xfId="0" applyFont="1" applyFill="1" applyAlignment="1">
      <alignment horizontal="center" vertical="center"/>
    </xf>
    <xf numFmtId="0" fontId="0" fillId="8" borderId="0" xfId="0" applyFill="1"/>
    <xf numFmtId="0" fontId="24" fillId="13" borderId="0" xfId="0" applyFont="1" applyFill="1" applyAlignment="1">
      <alignment horizontal="center" vertical="center"/>
    </xf>
    <xf numFmtId="0" fontId="24" fillId="14" borderId="0" xfId="0" applyFont="1" applyFill="1" applyAlignment="1">
      <alignment horizontal="center" vertical="center"/>
    </xf>
    <xf numFmtId="0" fontId="0" fillId="14" borderId="0" xfId="0" applyFill="1"/>
    <xf numFmtId="0" fontId="11" fillId="13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3" fillId="0" borderId="0" xfId="0" applyFont="1"/>
    <xf numFmtId="0" fontId="46" fillId="13" borderId="3" xfId="0" applyFont="1" applyFill="1" applyBorder="1" applyAlignment="1">
      <alignment horizontal="center" vertical="center"/>
    </xf>
    <xf numFmtId="0" fontId="12" fillId="13" borderId="0" xfId="0" applyFont="1" applyFill="1"/>
    <xf numFmtId="0" fontId="12" fillId="0" borderId="0" xfId="0" applyFont="1"/>
    <xf numFmtId="0" fontId="23" fillId="13" borderId="3" xfId="0" applyFont="1" applyFill="1" applyBorder="1" applyAlignment="1">
      <alignment horizontal="center" vertical="center"/>
    </xf>
  </cellXfs>
  <cellStyles count="93">
    <cellStyle name="20% - Accent1" xfId="14" xr:uid="{BEC8AF5C-F309-4CC9-9310-FD1E7442D493}"/>
    <cellStyle name="20% - Accent2" xfId="15" xr:uid="{A30840AE-60FD-4573-9518-DDCFD44FD82F}"/>
    <cellStyle name="20% - Accent3" xfId="16" xr:uid="{A8E59F76-F158-4B98-96A1-CD328F4231E4}"/>
    <cellStyle name="20% - Accent4" xfId="17" xr:uid="{39F3DCFD-24FC-4CC5-82D5-F2E1FF7B6616}"/>
    <cellStyle name="20% - Accent5" xfId="18" xr:uid="{716179B3-E987-49DB-9DA9-5BB5190308D1}"/>
    <cellStyle name="20% - Accent6" xfId="19" xr:uid="{40122D7F-1256-43CD-AA77-F346DA384BE0}"/>
    <cellStyle name="20% - Ênfase1 2" xfId="20" xr:uid="{FAC2538E-43B2-4B17-83D4-FA282DF06EEB}"/>
    <cellStyle name="20% - Ênfase2 2" xfId="21" xr:uid="{8DEA130A-CEC9-495D-AC69-AA7930526EA2}"/>
    <cellStyle name="20% - Ênfase3 2" xfId="22" xr:uid="{65D3B47E-81D8-4C22-8CAB-57C487DAE4F6}"/>
    <cellStyle name="20% - Ênfase4 2" xfId="23" xr:uid="{CAAE4FCF-6DB6-4215-8311-E9829BA22E09}"/>
    <cellStyle name="20% - Ênfase5 2" xfId="24" xr:uid="{6F4BCCA3-DBF6-41A5-A4E7-6F17A69CADFE}"/>
    <cellStyle name="20% - Ênfase6 2" xfId="25" xr:uid="{99ED63F8-7D6C-4EE9-820F-76B62F85EDA1}"/>
    <cellStyle name="40% - Accent1" xfId="26" xr:uid="{15B54D8E-989D-44CE-A9AA-D125EE77CA97}"/>
    <cellStyle name="40% - Accent2" xfId="27" xr:uid="{76E1FF3B-FC6C-41AA-B7F4-611A949F3955}"/>
    <cellStyle name="40% - Accent3" xfId="28" xr:uid="{92F1AA1F-4B32-4913-AD88-B56A547D7705}"/>
    <cellStyle name="40% - Accent4" xfId="29" xr:uid="{6FD2AF09-7868-4AF9-A074-EDB9424E2356}"/>
    <cellStyle name="40% - Accent5" xfId="30" xr:uid="{786A6E73-89DD-40A8-A51D-A4B4FD3DF997}"/>
    <cellStyle name="40% - Accent6" xfId="31" xr:uid="{AF348840-F997-46BC-9C57-E9818FB8B764}"/>
    <cellStyle name="40% - Ênfase1 2" xfId="32" xr:uid="{76E3BCB8-5F8C-422C-B034-C1DA70761A8B}"/>
    <cellStyle name="40% - Ênfase2 2" xfId="33" xr:uid="{70B0484C-519C-4C38-8B52-39F35DF4E750}"/>
    <cellStyle name="40% - Ênfase3 2" xfId="34" xr:uid="{B6B12541-1A4F-452C-9273-A87FAF2B20C6}"/>
    <cellStyle name="40% - Ênfase4 2" xfId="35" xr:uid="{277475AB-F324-4BFE-A422-729AEA2A48AB}"/>
    <cellStyle name="40% - Ênfase5 2" xfId="36" xr:uid="{F1AC4481-DFD2-4248-A4CB-BD3E425323D5}"/>
    <cellStyle name="40% - Ênfase6 2" xfId="37" xr:uid="{E05CDB4B-92C8-4E94-90E8-7F70DCD5569A}"/>
    <cellStyle name="60% - Accent1" xfId="38" xr:uid="{AB648027-506E-4A60-905A-443B8BB7AC10}"/>
    <cellStyle name="60% - Accent2" xfId="39" xr:uid="{C9F6EB28-74E1-4472-B107-018E8B9950E6}"/>
    <cellStyle name="60% - Accent3" xfId="40" xr:uid="{6FDCB856-BBEA-4BCF-9D5E-3E0457D92A6F}"/>
    <cellStyle name="60% - Accent4" xfId="41" xr:uid="{E3ADE20A-5A6E-4255-9089-0926CED0BB0D}"/>
    <cellStyle name="60% - Accent5" xfId="42" xr:uid="{ADD55C26-6E9E-4838-8DAB-B30773CC1027}"/>
    <cellStyle name="60% - Accent6" xfId="43" xr:uid="{67BF7197-EFE5-443D-9C6F-74851E0E9512}"/>
    <cellStyle name="60% - Ênfase1 2" xfId="44" xr:uid="{13AB82BF-3EE7-439A-B911-599772645E91}"/>
    <cellStyle name="60% - Ênfase2 2" xfId="45" xr:uid="{A5779DA3-2AF1-4181-95D9-8E83557042CE}"/>
    <cellStyle name="60% - Ênfase3 2" xfId="46" xr:uid="{88D0FC47-F96C-496B-9773-0654AEC5C935}"/>
    <cellStyle name="60% - Ênfase4 2" xfId="47" xr:uid="{64CFD5E7-66B7-44E0-9B42-10A68C2EA9C8}"/>
    <cellStyle name="60% - Ênfase5 2" xfId="48" xr:uid="{DC550A07-9B34-4020-B56E-449E1C2B775E}"/>
    <cellStyle name="60% - Ênfase6 2" xfId="49" xr:uid="{C161E939-3016-4CAB-B4E3-BAC42B191495}"/>
    <cellStyle name="Accent1" xfId="50" xr:uid="{8977C332-6F5A-4CEC-98FA-92EC019AD0AE}"/>
    <cellStyle name="Accent2" xfId="51" xr:uid="{8CEA96A3-6643-4DD2-9081-DF84FB329F22}"/>
    <cellStyle name="Accent3" xfId="52" xr:uid="{93F93FAE-F6B3-4E9F-911A-A141F337943A}"/>
    <cellStyle name="Accent4" xfId="53" xr:uid="{C41A7BB6-28D9-4B37-9C34-DB973C181802}"/>
    <cellStyle name="Accent5" xfId="54" xr:uid="{83231DC4-FA8F-4BD3-A0D7-FBAF4670FFB3}"/>
    <cellStyle name="Accent6" xfId="55" xr:uid="{DE75AB22-32FA-4A95-8852-2B1874F0A0D5}"/>
    <cellStyle name="Bad" xfId="56" xr:uid="{EC907B0A-41F5-4712-987A-F9A9B0CF5F4A}"/>
    <cellStyle name="Bom 2" xfId="57" xr:uid="{7E198CE5-C4D6-4418-BF65-4C4BC202E771}"/>
    <cellStyle name="Calculation" xfId="58" xr:uid="{411EB28C-B5DC-43EF-8463-AA5F0E3685CB}"/>
    <cellStyle name="Cálculo 2" xfId="59" xr:uid="{BDFA79B9-F10E-49AE-BABA-756258D3A935}"/>
    <cellStyle name="Célula de Verificação 2" xfId="60" xr:uid="{A4E8D4CA-764C-4EA2-9930-058D6F160629}"/>
    <cellStyle name="Célula Vinculada 2" xfId="61" xr:uid="{84ACF5AC-AE7C-4652-9E14-935CC24509C9}"/>
    <cellStyle name="Check Cell" xfId="62" xr:uid="{410FB893-B7B2-4F46-8CE4-F0FF374FDBA0}"/>
    <cellStyle name="Comma 2" xfId="5" xr:uid="{0712C0BA-91C6-441B-AD3D-C47BA7B361A0}"/>
    <cellStyle name="Ênfase1 2" xfId="63" xr:uid="{A1270A2E-C262-47C1-8889-2B3D576F7DF1}"/>
    <cellStyle name="Ênfase2 2" xfId="64" xr:uid="{D9CAF90B-8584-4176-8709-BBFA90266266}"/>
    <cellStyle name="Ênfase3 2" xfId="65" xr:uid="{E453151B-0CC3-4B9C-A3EA-20A79A706C0F}"/>
    <cellStyle name="Ênfase4 2" xfId="66" xr:uid="{9237EFE9-8870-4E06-9394-A46815405808}"/>
    <cellStyle name="Ênfase5 2" xfId="67" xr:uid="{8C3800DC-37E0-4D02-82E0-A8BFA0506E86}"/>
    <cellStyle name="Ênfase6 2" xfId="68" xr:uid="{600B42CE-6542-4D83-B8F1-638E423264E2}"/>
    <cellStyle name="Entrada 2" xfId="69" xr:uid="{8DE5EB17-9786-4618-A66A-9BD90C8194F6}"/>
    <cellStyle name="Explanatory Text" xfId="70" xr:uid="{6F456580-385F-47B4-887C-E04BC058E340}"/>
    <cellStyle name="Good" xfId="71" xr:uid="{D0D21268-434C-420B-8298-4582C00A7495}"/>
    <cellStyle name="Heading 1" xfId="72" xr:uid="{5862D307-1789-4F6A-9304-1D542148BFEA}"/>
    <cellStyle name="Heading 2" xfId="73" xr:uid="{3F7BE55C-5804-4E3D-9479-CC9A8662BEA2}"/>
    <cellStyle name="Heading 3" xfId="74" xr:uid="{3CF9F8EF-74CC-4BB7-AC1C-B7344989CC20}"/>
    <cellStyle name="Heading 4" xfId="75" xr:uid="{F562BAE6-7159-4E89-9D8D-842ABAECEBC6}"/>
    <cellStyle name="Input" xfId="76" xr:uid="{2B91B775-D975-478D-888D-F0DDBFE933F4}"/>
    <cellStyle name="Linked Cell" xfId="77" xr:uid="{AA79DD87-C048-4F21-898C-0CF7C94726B0}"/>
    <cellStyle name="Neutral" xfId="78" xr:uid="{19970569-AD2A-4E17-8A0F-828DC046C8C8}"/>
    <cellStyle name="Normal" xfId="0" builtinId="0"/>
    <cellStyle name="Normal 2" xfId="7" xr:uid="{D0A55179-304E-421B-B046-0C5B46FD8CE2}"/>
    <cellStyle name="Normal 2 2" xfId="4" xr:uid="{984A99AF-8B71-4163-9323-7FE425D0D038}"/>
    <cellStyle name="Normal 3" xfId="3" xr:uid="{C681145E-0796-4E55-9734-5C0E652263FA}"/>
    <cellStyle name="Normal 3 2" xfId="8" xr:uid="{41F54CEF-0FF4-482F-B81D-2180D34E1061}"/>
    <cellStyle name="Normal 4" xfId="6" xr:uid="{1233672A-D146-4FC6-A334-65630B00FD02}"/>
    <cellStyle name="Normal_ipca_201707SerieHist" xfId="9" xr:uid="{BCB2AEF7-9B45-4F4A-B7E6-1436F1F336CE}"/>
    <cellStyle name="Normal_ipca_201707SerieHist 2" xfId="13" xr:uid="{9A24FD31-9785-4B79-B34F-442966E3EA2F}"/>
    <cellStyle name="Nota 2" xfId="79" xr:uid="{43ACBDCF-C615-44AB-86FE-763CD71B6694}"/>
    <cellStyle name="Note" xfId="80" xr:uid="{7E7223DE-CCE0-4881-B533-E184874A7E50}"/>
    <cellStyle name="Output" xfId="81" xr:uid="{0BCDD851-63AF-456E-9D7A-BCA1310C9503}"/>
    <cellStyle name="Porcentagem" xfId="1" builtinId="5"/>
    <cellStyle name="Porcentagem 2" xfId="11" xr:uid="{99BF3057-8B2C-4ED2-9B39-CCFF783B1CB3}"/>
    <cellStyle name="Saída 2" xfId="82" xr:uid="{BB9EBC18-6A27-4BD3-A03F-298FB8563066}"/>
    <cellStyle name="Separador de milhares 2" xfId="12" xr:uid="{15190AF4-3FC3-4FD7-9E78-3F82AD46481A}"/>
    <cellStyle name="Texto de Aviso 2" xfId="83" xr:uid="{2CEA5A26-9F0B-4122-A5B0-12D2A6490347}"/>
    <cellStyle name="Texto Explicativo 2" xfId="84" xr:uid="{8B35FC2A-B382-4544-95FF-91D11B4AEF66}"/>
    <cellStyle name="Title" xfId="85" xr:uid="{2223DAC7-0CBF-4513-9015-1C9C6F9B9D3B}"/>
    <cellStyle name="Título 1 2" xfId="87" xr:uid="{1F4BA924-965C-4876-94FB-F328DA41A344}"/>
    <cellStyle name="Título 2 2" xfId="88" xr:uid="{085361AF-5E3D-47EE-A8D6-0D421140AB4E}"/>
    <cellStyle name="Título 3 2" xfId="89" xr:uid="{75A5E32B-670E-42A4-A3B5-26D7943090DB}"/>
    <cellStyle name="Título 4 2" xfId="90" xr:uid="{77E38F78-3D93-4CC3-A05D-6646FDA228E2}"/>
    <cellStyle name="Título 5" xfId="86" xr:uid="{E05C2882-4E30-4371-8E87-3CF11AE75D98}"/>
    <cellStyle name="Total 2" xfId="91" xr:uid="{ED52F396-8468-4E12-AF5B-9F54C56F7046}"/>
    <cellStyle name="Vírgula" xfId="2" builtinId="3"/>
    <cellStyle name="Vírgula 2" xfId="10" xr:uid="{AE585FDB-B429-494F-9204-2117EC9BF1D1}"/>
    <cellStyle name="Warning Text" xfId="92" xr:uid="{2B30EA79-75DC-43AF-8F0B-1A9FD8A48DE8}"/>
  </cellStyles>
  <dxfs count="0"/>
  <tableStyles count="0" defaultTableStyle="TableStyleMedium9" defaultPivotStyle="PivotStyleLight16"/>
  <colors>
    <mruColors>
      <color rgb="FF00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Comparativo - Projeções de tráfego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Gráfico!$A$1</c:f>
              <c:strCache>
                <c:ptCount val="1"/>
                <c:pt idx="0">
                  <c:v>Projeção de tráfego - 6º Termo Aditivo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Gráfico!$A$15:$A$39</c:f>
              <c:numCache>
                <c:formatCode>General</c:formatCode>
                <c:ptCount val="25"/>
                <c:pt idx="0">
                  <c:v>11</c:v>
                </c:pt>
                <c:pt idx="1">
                  <c:v>12</c:v>
                </c:pt>
                <c:pt idx="2">
                  <c:v>13</c:v>
                </c:pt>
                <c:pt idx="3">
                  <c:v>14</c:v>
                </c:pt>
                <c:pt idx="4">
                  <c:v>15</c:v>
                </c:pt>
                <c:pt idx="5">
                  <c:v>16</c:v>
                </c:pt>
                <c:pt idx="6">
                  <c:v>17</c:v>
                </c:pt>
                <c:pt idx="7">
                  <c:v>18</c:v>
                </c:pt>
                <c:pt idx="8">
                  <c:v>19</c:v>
                </c:pt>
                <c:pt idx="9">
                  <c:v>20</c:v>
                </c:pt>
                <c:pt idx="10">
                  <c:v>21</c:v>
                </c:pt>
                <c:pt idx="11">
                  <c:v>22</c:v>
                </c:pt>
                <c:pt idx="12">
                  <c:v>23</c:v>
                </c:pt>
                <c:pt idx="13">
                  <c:v>24</c:v>
                </c:pt>
                <c:pt idx="14">
                  <c:v>25</c:v>
                </c:pt>
                <c:pt idx="15">
                  <c:v>26</c:v>
                </c:pt>
                <c:pt idx="16">
                  <c:v>27</c:v>
                </c:pt>
                <c:pt idx="17">
                  <c:v>28</c:v>
                </c:pt>
                <c:pt idx="18">
                  <c:v>29</c:v>
                </c:pt>
                <c:pt idx="19">
                  <c:v>30</c:v>
                </c:pt>
                <c:pt idx="20">
                  <c:v>31</c:v>
                </c:pt>
                <c:pt idx="21">
                  <c:v>32</c:v>
                </c:pt>
                <c:pt idx="22">
                  <c:v>33</c:v>
                </c:pt>
                <c:pt idx="23">
                  <c:v>34</c:v>
                </c:pt>
                <c:pt idx="24">
                  <c:v>35</c:v>
                </c:pt>
              </c:numCache>
            </c:numRef>
          </c:cat>
          <c:val>
            <c:numRef>
              <c:f>Gráfico!$D$15:$D$39</c:f>
              <c:numCache>
                <c:formatCode>_-* #,##0_-;\-* #,##0_-;_-* "-"??_-;_-@_-</c:formatCode>
                <c:ptCount val="25"/>
                <c:pt idx="0">
                  <c:v>7025026.1500000004</c:v>
                </c:pt>
                <c:pt idx="1">
                  <c:v>7130887.6773078209</c:v>
                </c:pt>
                <c:pt idx="2">
                  <c:v>7267361.2785926871</c:v>
                </c:pt>
                <c:pt idx="3">
                  <c:v>7436088.8514953665</c:v>
                </c:pt>
                <c:pt idx="4">
                  <c:v>7628435.1262629172</c:v>
                </c:pt>
                <c:pt idx="5">
                  <c:v>7827124.9546449035</c:v>
                </c:pt>
                <c:pt idx="6">
                  <c:v>8056515.7611008249</c:v>
                </c:pt>
                <c:pt idx="7">
                  <c:v>8291112.111614909</c:v>
                </c:pt>
                <c:pt idx="8">
                  <c:v>8526096.9120768942</c:v>
                </c:pt>
                <c:pt idx="9">
                  <c:v>8761110.3221107256</c:v>
                </c:pt>
                <c:pt idx="10">
                  <c:v>8997066.1617729664</c:v>
                </c:pt>
                <c:pt idx="11">
                  <c:v>9233628.8337809518</c:v>
                </c:pt>
                <c:pt idx="12">
                  <c:v>9470714.2603355236</c:v>
                </c:pt>
                <c:pt idx="13">
                  <c:v>9709182.9766888656</c:v>
                </c:pt>
                <c:pt idx="14">
                  <c:v>9949053.4100031443</c:v>
                </c:pt>
                <c:pt idx="15">
                  <c:v>10189955.64833975</c:v>
                </c:pt>
                <c:pt idx="16">
                  <c:v>10430725.796467269</c:v>
                </c:pt>
                <c:pt idx="17">
                  <c:v>10672092.837121252</c:v>
                </c:pt>
                <c:pt idx="18">
                  <c:v>10914074.510308737</c:v>
                </c:pt>
                <c:pt idx="19">
                  <c:v>11155029.813939812</c:v>
                </c:pt>
                <c:pt idx="20">
                  <c:v>11394789.438708786</c:v>
                </c:pt>
                <c:pt idx="21">
                  <c:v>11632962.509629324</c:v>
                </c:pt>
                <c:pt idx="22">
                  <c:v>11868034.781952381</c:v>
                </c:pt>
                <c:pt idx="23">
                  <c:v>12099083.03419021</c:v>
                </c:pt>
                <c:pt idx="24">
                  <c:v>12327411.953670727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93-43A0-8CCF-62DD96C27D74}"/>
            </c:ext>
          </c:extLst>
        </c:ser>
        <c:ser>
          <c:idx val="1"/>
          <c:order val="1"/>
          <c:tx>
            <c:strRef>
              <c:f>Gráfico!$G$1</c:f>
              <c:strCache>
                <c:ptCount val="1"/>
                <c:pt idx="0">
                  <c:v>Projeção de tráfego - 8º Pleito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Gráfico!$A$15:$A$39</c:f>
              <c:numCache>
                <c:formatCode>General</c:formatCode>
                <c:ptCount val="25"/>
                <c:pt idx="0">
                  <c:v>11</c:v>
                </c:pt>
                <c:pt idx="1">
                  <c:v>12</c:v>
                </c:pt>
                <c:pt idx="2">
                  <c:v>13</c:v>
                </c:pt>
                <c:pt idx="3">
                  <c:v>14</c:v>
                </c:pt>
                <c:pt idx="4">
                  <c:v>15</c:v>
                </c:pt>
                <c:pt idx="5">
                  <c:v>16</c:v>
                </c:pt>
                <c:pt idx="6">
                  <c:v>17</c:v>
                </c:pt>
                <c:pt idx="7">
                  <c:v>18</c:v>
                </c:pt>
                <c:pt idx="8">
                  <c:v>19</c:v>
                </c:pt>
                <c:pt idx="9">
                  <c:v>20</c:v>
                </c:pt>
                <c:pt idx="10">
                  <c:v>21</c:v>
                </c:pt>
                <c:pt idx="11">
                  <c:v>22</c:v>
                </c:pt>
                <c:pt idx="12">
                  <c:v>23</c:v>
                </c:pt>
                <c:pt idx="13">
                  <c:v>24</c:v>
                </c:pt>
                <c:pt idx="14">
                  <c:v>25</c:v>
                </c:pt>
                <c:pt idx="15">
                  <c:v>26</c:v>
                </c:pt>
                <c:pt idx="16">
                  <c:v>27</c:v>
                </c:pt>
                <c:pt idx="17">
                  <c:v>28</c:v>
                </c:pt>
                <c:pt idx="18">
                  <c:v>29</c:v>
                </c:pt>
                <c:pt idx="19">
                  <c:v>30</c:v>
                </c:pt>
                <c:pt idx="20">
                  <c:v>31</c:v>
                </c:pt>
                <c:pt idx="21">
                  <c:v>32</c:v>
                </c:pt>
                <c:pt idx="22">
                  <c:v>33</c:v>
                </c:pt>
                <c:pt idx="23">
                  <c:v>34</c:v>
                </c:pt>
                <c:pt idx="24">
                  <c:v>35</c:v>
                </c:pt>
              </c:numCache>
            </c:numRef>
          </c:cat>
          <c:val>
            <c:numRef>
              <c:f>Gráfico!$J$15:$J$39</c:f>
              <c:numCache>
                <c:formatCode>_-* #,##0_-;\-* #,##0_-;_-* "-"??_-;_-@_-</c:formatCode>
                <c:ptCount val="25"/>
                <c:pt idx="0">
                  <c:v>7025026.1500000004</c:v>
                </c:pt>
                <c:pt idx="1">
                  <c:v>7500426.6999999993</c:v>
                </c:pt>
                <c:pt idx="2">
                  <c:v>8158492.5</c:v>
                </c:pt>
                <c:pt idx="3">
                  <c:v>8347909.6192678465</c:v>
                </c:pt>
                <c:pt idx="4">
                  <c:v>8563841.5896126442</c:v>
                </c:pt>
                <c:pt idx="5">
                  <c:v>8786894.9665591978</c:v>
                </c:pt>
                <c:pt idx="6">
                  <c:v>9044413.9066939577</c:v>
                </c:pt>
                <c:pt idx="7">
                  <c:v>9307776.6999865398</c:v>
                </c:pt>
                <c:pt idx="8">
                  <c:v>9571575.5753541812</c:v>
                </c:pt>
                <c:pt idx="9">
                  <c:v>9835406.5684284288</c:v>
                </c:pt>
                <c:pt idx="10">
                  <c:v>10100295.552809343</c:v>
                </c:pt>
                <c:pt idx="11">
                  <c:v>10365865.779934594</c:v>
                </c:pt>
                <c:pt idx="12">
                  <c:v>10632022.862299893</c:v>
                </c:pt>
                <c:pt idx="13">
                  <c:v>10899732.854864087</c:v>
                </c:pt>
                <c:pt idx="14">
                  <c:v>11169016.444346687</c:v>
                </c:pt>
                <c:pt idx="15">
                  <c:v>11439458.359831451</c:v>
                </c:pt>
                <c:pt idx="16">
                  <c:v>11709751.988071525</c:v>
                </c:pt>
                <c:pt idx="17">
                  <c:v>11980715.70040592</c:v>
                </c:pt>
                <c:pt idx="18">
                  <c:v>12252369.412139356</c:v>
                </c:pt>
                <c:pt idx="19">
                  <c:v>12522870.899838895</c:v>
                </c:pt>
                <c:pt idx="20">
                  <c:v>12792030.093319817</c:v>
                </c:pt>
                <c:pt idx="21">
                  <c:v>13059408.188107952</c:v>
                </c:pt>
                <c:pt idx="22">
                  <c:v>13323305.261225117</c:v>
                </c:pt>
                <c:pt idx="23">
                  <c:v>13582684.884827022</c:v>
                </c:pt>
                <c:pt idx="24">
                  <c:v>13839011.7283269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93-43A0-8CCF-62DD96C27D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6303632"/>
        <c:axId val="1359890976"/>
      </c:barChart>
      <c:catAx>
        <c:axId val="18163036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359890976"/>
        <c:crosses val="autoZero"/>
        <c:auto val="1"/>
        <c:lblAlgn val="ctr"/>
        <c:lblOffset val="100"/>
        <c:noMultiLvlLbl val="0"/>
      </c:catAx>
      <c:valAx>
        <c:axId val="1359890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16303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187984</xdr:colOff>
      <xdr:row>37</xdr:row>
      <xdr:rowOff>8626</xdr:rowOff>
    </xdr:from>
    <xdr:to>
      <xdr:col>4</xdr:col>
      <xdr:colOff>69010</xdr:colOff>
      <xdr:row>38</xdr:row>
      <xdr:rowOff>120770</xdr:rowOff>
    </xdr:to>
    <xdr:sp macro="[0]!calcular_tarifa" textlink="">
      <xdr:nvSpPr>
        <xdr:cNvPr id="2" name="CaixaDeTexto 1">
          <a:extLst>
            <a:ext uri="{FF2B5EF4-FFF2-40B4-BE49-F238E27FC236}">
              <a16:creationId xmlns:a16="http://schemas.microsoft.com/office/drawing/2014/main" id="{99637477-8E79-BEE5-ECD8-8CA33EECBD8C}"/>
            </a:ext>
          </a:extLst>
        </xdr:cNvPr>
        <xdr:cNvSpPr txBox="1"/>
      </xdr:nvSpPr>
      <xdr:spPr>
        <a:xfrm>
          <a:off x="4699599" y="5779698"/>
          <a:ext cx="1261253" cy="267419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pt-BR" sz="1400"/>
            <a:t>Calcular tarifa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14286</xdr:colOff>
      <xdr:row>0</xdr:row>
      <xdr:rowOff>161924</xdr:rowOff>
    </xdr:from>
    <xdr:to>
      <xdr:col>21</xdr:col>
      <xdr:colOff>590549</xdr:colOff>
      <xdr:row>14</xdr:row>
      <xdr:rowOff>180975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AAD19D9-667E-B8EB-C5BE-EC3FBE3141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B1CAAB-F10E-479A-932A-0890A12484CC}">
  <sheetPr codeName="Planilha1"/>
  <dimension ref="B1:AG41"/>
  <sheetViews>
    <sheetView showGridLines="0" zoomScale="85" zoomScaleNormal="85" workbookViewId="0">
      <selection activeCell="C19" sqref="C19"/>
    </sheetView>
  </sheetViews>
  <sheetFormatPr defaultRowHeight="15.75"/>
  <cols>
    <col min="1" max="1" width="1.25" customWidth="1"/>
    <col min="3" max="3" width="13.375" bestFit="1" customWidth="1"/>
    <col min="4" max="4" width="17.375" bestFit="1" customWidth="1"/>
    <col min="5" max="5" width="18.875" bestFit="1" customWidth="1"/>
    <col min="6" max="6" width="16.25" bestFit="1" customWidth="1"/>
    <col min="7" max="7" width="11.875" bestFit="1" customWidth="1"/>
    <col min="8" max="8" width="12.75" bestFit="1" customWidth="1"/>
    <col min="9" max="9" width="21" bestFit="1" customWidth="1"/>
    <col min="14" max="14" width="18.5" bestFit="1" customWidth="1"/>
    <col min="15" max="16" width="9.625" bestFit="1" customWidth="1"/>
    <col min="18" max="18" width="3.5" customWidth="1"/>
    <col min="19" max="19" width="23.875" bestFit="1" customWidth="1"/>
    <col min="20" max="20" width="10.125" bestFit="1" customWidth="1"/>
  </cols>
  <sheetData>
    <row r="1" spans="2:33" ht="6" customHeight="1"/>
    <row r="2" spans="2:33">
      <c r="B2" s="136" t="s">
        <v>0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</row>
    <row r="3" spans="2:33">
      <c r="B3" s="136" t="s">
        <v>1</v>
      </c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  <c r="AB3" s="137"/>
      <c r="AC3" s="137"/>
      <c r="AD3" s="137"/>
      <c r="AE3" s="137"/>
      <c r="AF3" s="137"/>
      <c r="AG3" s="137"/>
    </row>
    <row r="4" spans="2:33" ht="3.75" customHeight="1" thickBot="1">
      <c r="B4" s="138"/>
      <c r="M4" s="137"/>
      <c r="N4" s="137"/>
      <c r="O4" s="137"/>
      <c r="P4" s="137"/>
      <c r="Q4" s="137"/>
      <c r="R4" s="137"/>
      <c r="S4" s="137"/>
      <c r="T4" s="137"/>
      <c r="U4" s="137"/>
      <c r="V4" s="137"/>
      <c r="W4" s="137"/>
      <c r="X4" s="137"/>
    </row>
    <row r="5" spans="2:33" ht="15.6" customHeight="1">
      <c r="B5" s="387" t="s">
        <v>2</v>
      </c>
      <c r="C5" s="389" t="s">
        <v>3</v>
      </c>
      <c r="D5" s="390"/>
      <c r="E5" s="390" t="s">
        <v>4</v>
      </c>
      <c r="F5" s="390"/>
      <c r="G5" s="390"/>
      <c r="H5" s="390"/>
      <c r="I5" s="391" t="s">
        <v>5</v>
      </c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</row>
    <row r="6" spans="2:33" ht="26.25" thickBot="1">
      <c r="B6" s="388"/>
      <c r="C6" s="234" t="s">
        <v>6</v>
      </c>
      <c r="D6" s="235" t="s">
        <v>7</v>
      </c>
      <c r="E6" s="235" t="s">
        <v>8</v>
      </c>
      <c r="F6" s="235" t="s">
        <v>9</v>
      </c>
      <c r="G6" s="235" t="s">
        <v>10</v>
      </c>
      <c r="H6" s="235" t="s">
        <v>11</v>
      </c>
      <c r="I6" s="392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</row>
    <row r="7" spans="2:33">
      <c r="B7" s="139" t="s">
        <v>12</v>
      </c>
      <c r="C7" s="140"/>
      <c r="D7" s="141">
        <v>0</v>
      </c>
      <c r="E7" s="142">
        <f>H7-G7</f>
        <v>305</v>
      </c>
      <c r="F7" s="142">
        <f>61</f>
        <v>61</v>
      </c>
      <c r="G7" s="143">
        <v>40911</v>
      </c>
      <c r="H7" s="143">
        <v>41216</v>
      </c>
      <c r="I7" s="144">
        <f>D7</f>
        <v>0</v>
      </c>
      <c r="J7" s="219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</row>
    <row r="8" spans="2:33">
      <c r="B8" s="145" t="s">
        <v>13</v>
      </c>
      <c r="C8" s="140"/>
      <c r="D8" s="141">
        <f t="shared" ref="D8:D36" si="0">C8+D7</f>
        <v>0</v>
      </c>
      <c r="E8" s="142">
        <f t="shared" ref="E8:E41" si="1">H8-G8</f>
        <v>304</v>
      </c>
      <c r="F8" s="142">
        <f>G8-H7</f>
        <v>61</v>
      </c>
      <c r="G8" s="143">
        <v>41277</v>
      </c>
      <c r="H8" s="143">
        <v>41581</v>
      </c>
      <c r="I8" s="144">
        <f>(D8*E8+D7*F8)/(E8+F8)</f>
        <v>0</v>
      </c>
      <c r="J8" s="219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</row>
    <row r="9" spans="2:33">
      <c r="B9" s="145" t="s">
        <v>14</v>
      </c>
      <c r="C9" s="140"/>
      <c r="D9" s="141">
        <f t="shared" si="0"/>
        <v>0</v>
      </c>
      <c r="E9" s="142">
        <f t="shared" si="1"/>
        <v>304</v>
      </c>
      <c r="F9" s="142">
        <f t="shared" ref="F9:F41" si="2">G9-H8</f>
        <v>61</v>
      </c>
      <c r="G9" s="143">
        <v>41642</v>
      </c>
      <c r="H9" s="143">
        <v>41946</v>
      </c>
      <c r="I9" s="144">
        <f t="shared" ref="I9:I36" si="3">(D9*E9+D8*F9)/(E9+F9)</f>
        <v>0</v>
      </c>
      <c r="J9" s="219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</row>
    <row r="10" spans="2:33">
      <c r="B10" s="145" t="s">
        <v>15</v>
      </c>
      <c r="C10" s="146"/>
      <c r="D10" s="141">
        <f t="shared" si="0"/>
        <v>0</v>
      </c>
      <c r="E10" s="142">
        <f t="shared" si="1"/>
        <v>304</v>
      </c>
      <c r="F10" s="142">
        <f t="shared" si="2"/>
        <v>61</v>
      </c>
      <c r="G10" s="143">
        <v>42007</v>
      </c>
      <c r="H10" s="143">
        <v>42311</v>
      </c>
      <c r="I10" s="144">
        <f t="shared" si="3"/>
        <v>0</v>
      </c>
      <c r="J10" s="219"/>
      <c r="M10" s="137"/>
      <c r="N10" s="137"/>
      <c r="O10" s="137"/>
      <c r="P10" s="137"/>
      <c r="Q10" s="137"/>
      <c r="R10" s="137"/>
      <c r="S10" s="137"/>
      <c r="T10" s="137"/>
      <c r="U10" s="137"/>
      <c r="V10" s="137"/>
      <c r="W10" s="137"/>
      <c r="X10" s="137"/>
    </row>
    <row r="11" spans="2:33">
      <c r="B11" s="145" t="s">
        <v>16</v>
      </c>
      <c r="C11" s="146"/>
      <c r="D11" s="141">
        <f t="shared" si="0"/>
        <v>0</v>
      </c>
      <c r="E11" s="142">
        <f t="shared" si="1"/>
        <v>305</v>
      </c>
      <c r="F11" s="142">
        <f t="shared" si="2"/>
        <v>61</v>
      </c>
      <c r="G11" s="143">
        <v>42372</v>
      </c>
      <c r="H11" s="143">
        <v>42677</v>
      </c>
      <c r="I11" s="144">
        <f t="shared" si="3"/>
        <v>0</v>
      </c>
      <c r="J11" s="219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7"/>
    </row>
    <row r="12" spans="2:33">
      <c r="B12" s="145" t="s">
        <v>17</v>
      </c>
      <c r="C12" s="146"/>
      <c r="D12" s="141">
        <f t="shared" si="0"/>
        <v>0</v>
      </c>
      <c r="E12" s="142">
        <f t="shared" si="1"/>
        <v>304</v>
      </c>
      <c r="F12" s="142">
        <f t="shared" si="2"/>
        <v>61</v>
      </c>
      <c r="G12" s="143">
        <v>42738</v>
      </c>
      <c r="H12" s="143">
        <v>43042</v>
      </c>
      <c r="I12" s="144">
        <f t="shared" si="3"/>
        <v>0</v>
      </c>
      <c r="J12" s="219"/>
      <c r="K12" s="147"/>
      <c r="L12" s="147"/>
    </row>
    <row r="13" spans="2:33">
      <c r="B13" s="145" t="s">
        <v>18</v>
      </c>
      <c r="C13" s="146"/>
      <c r="D13" s="141">
        <f t="shared" si="0"/>
        <v>0</v>
      </c>
      <c r="E13" s="142">
        <f t="shared" si="1"/>
        <v>304</v>
      </c>
      <c r="F13" s="142">
        <f t="shared" si="2"/>
        <v>61</v>
      </c>
      <c r="G13" s="143">
        <v>43103</v>
      </c>
      <c r="H13" s="143">
        <v>43407</v>
      </c>
      <c r="I13" s="144">
        <f t="shared" si="3"/>
        <v>0</v>
      </c>
      <c r="J13" s="219"/>
    </row>
    <row r="14" spans="2:33">
      <c r="B14" s="145" t="s">
        <v>19</v>
      </c>
      <c r="C14" s="146"/>
      <c r="D14" s="141">
        <f t="shared" si="0"/>
        <v>0</v>
      </c>
      <c r="E14" s="142">
        <f t="shared" si="1"/>
        <v>304</v>
      </c>
      <c r="F14" s="142">
        <f t="shared" si="2"/>
        <v>61</v>
      </c>
      <c r="G14" s="143">
        <v>43468</v>
      </c>
      <c r="H14" s="143">
        <v>43772</v>
      </c>
      <c r="I14" s="144">
        <f t="shared" si="3"/>
        <v>0</v>
      </c>
      <c r="J14" s="219"/>
    </row>
    <row r="15" spans="2:33">
      <c r="B15" s="145" t="s">
        <v>20</v>
      </c>
      <c r="C15" s="146"/>
      <c r="D15" s="141">
        <f t="shared" si="0"/>
        <v>0</v>
      </c>
      <c r="E15" s="142">
        <f t="shared" si="1"/>
        <v>305</v>
      </c>
      <c r="F15" s="142">
        <f t="shared" si="2"/>
        <v>61</v>
      </c>
      <c r="G15" s="143">
        <v>43833</v>
      </c>
      <c r="H15" s="143">
        <v>44138</v>
      </c>
      <c r="I15" s="144">
        <f t="shared" si="3"/>
        <v>0</v>
      </c>
      <c r="J15" s="219"/>
    </row>
    <row r="16" spans="2:33">
      <c r="B16" s="145" t="s">
        <v>21</v>
      </c>
      <c r="C16" s="146"/>
      <c r="D16" s="141">
        <f t="shared" si="0"/>
        <v>0</v>
      </c>
      <c r="E16" s="142">
        <f t="shared" si="1"/>
        <v>304</v>
      </c>
      <c r="F16" s="142">
        <f t="shared" si="2"/>
        <v>61</v>
      </c>
      <c r="G16" s="143">
        <v>44199</v>
      </c>
      <c r="H16" s="143">
        <v>44503</v>
      </c>
      <c r="I16" s="144">
        <f t="shared" si="3"/>
        <v>0</v>
      </c>
      <c r="J16" s="219"/>
    </row>
    <row r="17" spans="2:21">
      <c r="B17" s="145" t="s">
        <v>22</v>
      </c>
      <c r="C17" s="146"/>
      <c r="D17" s="141">
        <f t="shared" si="0"/>
        <v>0</v>
      </c>
      <c r="E17" s="142">
        <f t="shared" si="1"/>
        <v>304</v>
      </c>
      <c r="F17" s="142">
        <f t="shared" si="2"/>
        <v>61</v>
      </c>
      <c r="G17" s="143">
        <v>44564</v>
      </c>
      <c r="H17" s="143">
        <v>44868</v>
      </c>
      <c r="I17" s="144">
        <f t="shared" si="3"/>
        <v>0</v>
      </c>
      <c r="J17" s="219"/>
    </row>
    <row r="18" spans="2:21">
      <c r="B18" s="145" t="s">
        <v>23</v>
      </c>
      <c r="C18" s="146"/>
      <c r="D18" s="141">
        <f t="shared" si="0"/>
        <v>0</v>
      </c>
      <c r="E18" s="142">
        <f t="shared" si="1"/>
        <v>304</v>
      </c>
      <c r="F18" s="142">
        <f t="shared" si="2"/>
        <v>61</v>
      </c>
      <c r="G18" s="143">
        <v>44929</v>
      </c>
      <c r="H18" s="143">
        <v>45233</v>
      </c>
      <c r="I18" s="144">
        <f t="shared" si="3"/>
        <v>0</v>
      </c>
      <c r="J18" s="219"/>
    </row>
    <row r="19" spans="2:21">
      <c r="B19" s="236" t="s">
        <v>24</v>
      </c>
      <c r="C19" s="146">
        <f>'Fluxo de Caixa'!C24</f>
        <v>0.14468802417922258</v>
      </c>
      <c r="D19" s="141">
        <f t="shared" si="0"/>
        <v>0.14468802417922258</v>
      </c>
      <c r="E19" s="142">
        <f t="shared" si="1"/>
        <v>305</v>
      </c>
      <c r="F19" s="142">
        <f t="shared" si="2"/>
        <v>61</v>
      </c>
      <c r="G19" s="143">
        <v>45294</v>
      </c>
      <c r="H19" s="143">
        <v>45599</v>
      </c>
      <c r="I19" s="148">
        <f t="shared" si="3"/>
        <v>0.12057335348268548</v>
      </c>
      <c r="J19" s="219"/>
      <c r="K19" s="149"/>
      <c r="L19" s="149">
        <v>0.15442705120629449</v>
      </c>
      <c r="M19" s="149">
        <f>(C19-L19)/C19</f>
        <v>-6.7310526094463391E-2</v>
      </c>
      <c r="N19" s="149"/>
      <c r="O19" s="149"/>
      <c r="P19" s="149"/>
      <c r="Q19" s="149"/>
      <c r="R19" s="149"/>
      <c r="S19" s="149"/>
      <c r="T19" s="149"/>
      <c r="U19" s="149"/>
    </row>
    <row r="20" spans="2:21">
      <c r="B20" s="237" t="s">
        <v>25</v>
      </c>
      <c r="C20" s="146">
        <v>0</v>
      </c>
      <c r="D20" s="141">
        <f t="shared" si="0"/>
        <v>0.14468802417922258</v>
      </c>
      <c r="E20" s="142">
        <f t="shared" si="1"/>
        <v>304</v>
      </c>
      <c r="F20" s="142">
        <f t="shared" si="2"/>
        <v>61</v>
      </c>
      <c r="G20" s="143">
        <v>45660</v>
      </c>
      <c r="H20" s="143">
        <v>45964</v>
      </c>
      <c r="I20" s="144">
        <f t="shared" si="3"/>
        <v>0.14468802417922258</v>
      </c>
      <c r="J20" s="219"/>
    </row>
    <row r="21" spans="2:21">
      <c r="B21" s="237" t="s">
        <v>26</v>
      </c>
      <c r="C21" s="146">
        <v>0</v>
      </c>
      <c r="D21" s="141">
        <f t="shared" si="0"/>
        <v>0.14468802417922258</v>
      </c>
      <c r="E21" s="142">
        <f t="shared" si="1"/>
        <v>304</v>
      </c>
      <c r="F21" s="142">
        <f t="shared" si="2"/>
        <v>61</v>
      </c>
      <c r="G21" s="143">
        <v>46025</v>
      </c>
      <c r="H21" s="143">
        <v>46329</v>
      </c>
      <c r="I21" s="144">
        <f t="shared" si="3"/>
        <v>0.14468802417922258</v>
      </c>
      <c r="J21" s="219"/>
    </row>
    <row r="22" spans="2:21">
      <c r="B22" s="237" t="s">
        <v>27</v>
      </c>
      <c r="C22" s="146">
        <v>0</v>
      </c>
      <c r="D22" s="141">
        <f t="shared" si="0"/>
        <v>0.14468802417922258</v>
      </c>
      <c r="E22" s="142">
        <f t="shared" si="1"/>
        <v>304</v>
      </c>
      <c r="F22" s="142">
        <f t="shared" si="2"/>
        <v>61</v>
      </c>
      <c r="G22" s="143">
        <v>46390</v>
      </c>
      <c r="H22" s="143">
        <v>46694</v>
      </c>
      <c r="I22" s="144">
        <f t="shared" si="3"/>
        <v>0.14468802417922258</v>
      </c>
      <c r="J22" s="219"/>
    </row>
    <row r="23" spans="2:21">
      <c r="B23" s="237" t="s">
        <v>28</v>
      </c>
      <c r="C23" s="146">
        <v>0</v>
      </c>
      <c r="D23" s="141">
        <f t="shared" si="0"/>
        <v>0.14468802417922258</v>
      </c>
      <c r="E23" s="142">
        <f t="shared" si="1"/>
        <v>305</v>
      </c>
      <c r="F23" s="142">
        <f t="shared" si="2"/>
        <v>61</v>
      </c>
      <c r="G23" s="143">
        <v>46755</v>
      </c>
      <c r="H23" s="143">
        <v>47060</v>
      </c>
      <c r="I23" s="144">
        <f t="shared" si="3"/>
        <v>0.14468802417922258</v>
      </c>
      <c r="J23" s="219"/>
    </row>
    <row r="24" spans="2:21">
      <c r="B24" s="237" t="s">
        <v>29</v>
      </c>
      <c r="C24" s="146">
        <v>0</v>
      </c>
      <c r="D24" s="141">
        <f t="shared" si="0"/>
        <v>0.14468802417922258</v>
      </c>
      <c r="E24" s="142">
        <f t="shared" si="1"/>
        <v>304</v>
      </c>
      <c r="F24" s="142">
        <f t="shared" si="2"/>
        <v>61</v>
      </c>
      <c r="G24" s="143">
        <v>47121</v>
      </c>
      <c r="H24" s="143">
        <v>47425</v>
      </c>
      <c r="I24" s="144">
        <f t="shared" si="3"/>
        <v>0.14468802417922258</v>
      </c>
      <c r="J24" s="219"/>
    </row>
    <row r="25" spans="2:21">
      <c r="B25" s="237" t="s">
        <v>30</v>
      </c>
      <c r="C25" s="146">
        <v>0</v>
      </c>
      <c r="D25" s="141">
        <f t="shared" si="0"/>
        <v>0.14468802417922258</v>
      </c>
      <c r="E25" s="142">
        <f t="shared" si="1"/>
        <v>304</v>
      </c>
      <c r="F25" s="142">
        <f t="shared" si="2"/>
        <v>61</v>
      </c>
      <c r="G25" s="143">
        <v>47486</v>
      </c>
      <c r="H25" s="143">
        <v>47790</v>
      </c>
      <c r="I25" s="144">
        <f t="shared" si="3"/>
        <v>0.14468802417922258</v>
      </c>
      <c r="J25" s="219"/>
    </row>
    <row r="26" spans="2:21">
      <c r="B26" s="237" t="s">
        <v>31</v>
      </c>
      <c r="C26" s="146">
        <v>0</v>
      </c>
      <c r="D26" s="141">
        <f t="shared" si="0"/>
        <v>0.14468802417922258</v>
      </c>
      <c r="E26" s="142">
        <f t="shared" si="1"/>
        <v>304</v>
      </c>
      <c r="F26" s="142">
        <f t="shared" si="2"/>
        <v>61</v>
      </c>
      <c r="G26" s="143">
        <v>47851</v>
      </c>
      <c r="H26" s="143">
        <v>48155</v>
      </c>
      <c r="I26" s="144">
        <f t="shared" si="3"/>
        <v>0.14468802417922258</v>
      </c>
      <c r="J26" s="219"/>
      <c r="K26" s="147"/>
      <c r="L26" s="147"/>
    </row>
    <row r="27" spans="2:21">
      <c r="B27" s="237" t="s">
        <v>32</v>
      </c>
      <c r="C27" s="146">
        <v>0</v>
      </c>
      <c r="D27" s="141">
        <f t="shared" si="0"/>
        <v>0.14468802417922258</v>
      </c>
      <c r="E27" s="142">
        <f t="shared" si="1"/>
        <v>305</v>
      </c>
      <c r="F27" s="142">
        <f t="shared" si="2"/>
        <v>61</v>
      </c>
      <c r="G27" s="143">
        <v>48216</v>
      </c>
      <c r="H27" s="143">
        <v>48521</v>
      </c>
      <c r="I27" s="144">
        <f t="shared" si="3"/>
        <v>0.14468802417922258</v>
      </c>
      <c r="J27" s="219"/>
      <c r="K27" s="147"/>
      <c r="L27" s="147"/>
    </row>
    <row r="28" spans="2:21">
      <c r="B28" s="237" t="s">
        <v>33</v>
      </c>
      <c r="C28" s="146">
        <v>0</v>
      </c>
      <c r="D28" s="141">
        <f t="shared" si="0"/>
        <v>0.14468802417922258</v>
      </c>
      <c r="E28" s="142">
        <f t="shared" si="1"/>
        <v>304</v>
      </c>
      <c r="F28" s="142">
        <f t="shared" si="2"/>
        <v>61</v>
      </c>
      <c r="G28" s="143">
        <v>48582</v>
      </c>
      <c r="H28" s="143">
        <v>48886</v>
      </c>
      <c r="I28" s="144">
        <f t="shared" si="3"/>
        <v>0.14468802417922258</v>
      </c>
      <c r="J28" s="219"/>
    </row>
    <row r="29" spans="2:21">
      <c r="B29" s="237" t="s">
        <v>34</v>
      </c>
      <c r="C29" s="146">
        <v>0</v>
      </c>
      <c r="D29" s="141">
        <f t="shared" si="0"/>
        <v>0.14468802417922258</v>
      </c>
      <c r="E29" s="142">
        <f t="shared" si="1"/>
        <v>304</v>
      </c>
      <c r="F29" s="142">
        <f t="shared" si="2"/>
        <v>61</v>
      </c>
      <c r="G29" s="143">
        <v>48947</v>
      </c>
      <c r="H29" s="143">
        <v>49251</v>
      </c>
      <c r="I29" s="144">
        <f t="shared" si="3"/>
        <v>0.14468802417922258</v>
      </c>
      <c r="J29" s="219"/>
    </row>
    <row r="30" spans="2:21">
      <c r="B30" s="237" t="s">
        <v>35</v>
      </c>
      <c r="C30" s="146">
        <v>0</v>
      </c>
      <c r="D30" s="141">
        <f t="shared" si="0"/>
        <v>0.14468802417922258</v>
      </c>
      <c r="E30" s="142">
        <f t="shared" si="1"/>
        <v>304</v>
      </c>
      <c r="F30" s="142">
        <f t="shared" si="2"/>
        <v>61</v>
      </c>
      <c r="G30" s="143">
        <v>49312</v>
      </c>
      <c r="H30" s="143">
        <v>49616</v>
      </c>
      <c r="I30" s="144">
        <f t="shared" si="3"/>
        <v>0.14468802417922258</v>
      </c>
      <c r="J30" s="219"/>
    </row>
    <row r="31" spans="2:21">
      <c r="B31" s="237" t="s">
        <v>36</v>
      </c>
      <c r="C31" s="146">
        <v>0</v>
      </c>
      <c r="D31" s="141">
        <f t="shared" si="0"/>
        <v>0.14468802417922258</v>
      </c>
      <c r="E31" s="142">
        <f t="shared" si="1"/>
        <v>305</v>
      </c>
      <c r="F31" s="142">
        <f t="shared" si="2"/>
        <v>61</v>
      </c>
      <c r="G31" s="143">
        <v>49677</v>
      </c>
      <c r="H31" s="143">
        <v>49982</v>
      </c>
      <c r="I31" s="144">
        <f t="shared" si="3"/>
        <v>0.14468802417922258</v>
      </c>
      <c r="J31" s="219"/>
    </row>
    <row r="32" spans="2:21">
      <c r="B32" s="237" t="s">
        <v>37</v>
      </c>
      <c r="C32" s="146">
        <v>0</v>
      </c>
      <c r="D32" s="141">
        <f t="shared" si="0"/>
        <v>0.14468802417922258</v>
      </c>
      <c r="E32" s="142">
        <f t="shared" si="1"/>
        <v>304</v>
      </c>
      <c r="F32" s="142">
        <f t="shared" si="2"/>
        <v>61</v>
      </c>
      <c r="G32" s="143">
        <v>50043</v>
      </c>
      <c r="H32" s="143">
        <v>50347</v>
      </c>
      <c r="I32" s="144">
        <f t="shared" si="3"/>
        <v>0.14468802417922258</v>
      </c>
      <c r="J32" s="219"/>
    </row>
    <row r="33" spans="2:10">
      <c r="B33" s="237" t="s">
        <v>38</v>
      </c>
      <c r="C33" s="146">
        <v>0</v>
      </c>
      <c r="D33" s="141">
        <f t="shared" si="0"/>
        <v>0.14468802417922258</v>
      </c>
      <c r="E33" s="142">
        <f t="shared" si="1"/>
        <v>304</v>
      </c>
      <c r="F33" s="142">
        <f t="shared" si="2"/>
        <v>61</v>
      </c>
      <c r="G33" s="143">
        <v>50408</v>
      </c>
      <c r="H33" s="143">
        <v>50712</v>
      </c>
      <c r="I33" s="144">
        <f t="shared" si="3"/>
        <v>0.14468802417922258</v>
      </c>
      <c r="J33" s="219"/>
    </row>
    <row r="34" spans="2:10">
      <c r="B34" s="237" t="s">
        <v>39</v>
      </c>
      <c r="C34" s="146">
        <v>0</v>
      </c>
      <c r="D34" s="141">
        <f t="shared" si="0"/>
        <v>0.14468802417922258</v>
      </c>
      <c r="E34" s="142">
        <f t="shared" si="1"/>
        <v>304</v>
      </c>
      <c r="F34" s="142">
        <f t="shared" si="2"/>
        <v>61</v>
      </c>
      <c r="G34" s="143">
        <v>50773</v>
      </c>
      <c r="H34" s="143">
        <v>51077</v>
      </c>
      <c r="I34" s="144">
        <f t="shared" si="3"/>
        <v>0.14468802417922258</v>
      </c>
      <c r="J34" s="219"/>
    </row>
    <row r="35" spans="2:10">
      <c r="B35" s="237" t="s">
        <v>40</v>
      </c>
      <c r="C35" s="146">
        <v>0</v>
      </c>
      <c r="D35" s="141">
        <f t="shared" si="0"/>
        <v>0.14468802417922258</v>
      </c>
      <c r="E35" s="142">
        <f t="shared" si="1"/>
        <v>305</v>
      </c>
      <c r="F35" s="142">
        <f t="shared" si="2"/>
        <v>61</v>
      </c>
      <c r="G35" s="143">
        <v>51138</v>
      </c>
      <c r="H35" s="143">
        <v>51443</v>
      </c>
      <c r="I35" s="144">
        <f t="shared" si="3"/>
        <v>0.14468802417922258</v>
      </c>
      <c r="J35" s="219"/>
    </row>
    <row r="36" spans="2:10">
      <c r="B36" s="237" t="s">
        <v>41</v>
      </c>
      <c r="C36" s="146">
        <v>0</v>
      </c>
      <c r="D36" s="141">
        <f t="shared" si="0"/>
        <v>0.14468802417922258</v>
      </c>
      <c r="E36" s="142">
        <f t="shared" si="1"/>
        <v>304</v>
      </c>
      <c r="F36" s="142">
        <f t="shared" si="2"/>
        <v>61</v>
      </c>
      <c r="G36" s="143">
        <v>51504</v>
      </c>
      <c r="H36" s="143">
        <v>51808</v>
      </c>
      <c r="I36" s="144">
        <f t="shared" si="3"/>
        <v>0.14468802417922258</v>
      </c>
      <c r="J36" s="219"/>
    </row>
    <row r="37" spans="2:10">
      <c r="B37" s="237" t="s">
        <v>42</v>
      </c>
      <c r="C37" s="146">
        <v>0</v>
      </c>
      <c r="D37" s="141">
        <f>C37+D36</f>
        <v>0.14468802417922258</v>
      </c>
      <c r="E37" s="142">
        <f t="shared" si="1"/>
        <v>304</v>
      </c>
      <c r="F37" s="142">
        <f t="shared" si="2"/>
        <v>61</v>
      </c>
      <c r="G37" s="143">
        <v>51869</v>
      </c>
      <c r="H37" s="143">
        <v>52173</v>
      </c>
      <c r="I37" s="144">
        <f>(D37*E37+D36*F37)/(E37+F37)</f>
        <v>0.14468802417922258</v>
      </c>
      <c r="J37" s="219"/>
    </row>
    <row r="38" spans="2:10">
      <c r="B38" s="237" t="s">
        <v>43</v>
      </c>
      <c r="C38" s="146">
        <v>0</v>
      </c>
      <c r="D38" s="141">
        <f>C38+D37</f>
        <v>0.14468802417922258</v>
      </c>
      <c r="E38" s="142">
        <f t="shared" si="1"/>
        <v>304</v>
      </c>
      <c r="F38" s="142">
        <f t="shared" si="2"/>
        <v>61</v>
      </c>
      <c r="G38" s="143">
        <v>52234</v>
      </c>
      <c r="H38" s="143">
        <v>52538</v>
      </c>
      <c r="I38" s="144">
        <f>(D38*E38+D37*F38)/(E38+F38)</f>
        <v>0.14468802417922258</v>
      </c>
      <c r="J38" s="219"/>
    </row>
    <row r="39" spans="2:10">
      <c r="B39" s="237" t="s">
        <v>44</v>
      </c>
      <c r="C39" s="146">
        <v>0</v>
      </c>
      <c r="D39" s="141">
        <f>C39+D38</f>
        <v>0.14468802417922258</v>
      </c>
      <c r="E39" s="142">
        <f t="shared" si="1"/>
        <v>305</v>
      </c>
      <c r="F39" s="142">
        <f t="shared" si="2"/>
        <v>61</v>
      </c>
      <c r="G39" s="143">
        <v>52599</v>
      </c>
      <c r="H39" s="143">
        <v>52904</v>
      </c>
      <c r="I39" s="144">
        <f>(D39*E39+D38*F39)/(E39+F39)</f>
        <v>0.14468802417922258</v>
      </c>
      <c r="J39" s="219"/>
    </row>
    <row r="40" spans="2:10">
      <c r="B40" s="237" t="s">
        <v>45</v>
      </c>
      <c r="C40" s="146">
        <v>0</v>
      </c>
      <c r="D40" s="141">
        <f>C40+D39</f>
        <v>0.14468802417922258</v>
      </c>
      <c r="E40" s="142">
        <f t="shared" si="1"/>
        <v>304</v>
      </c>
      <c r="F40" s="142">
        <f t="shared" si="2"/>
        <v>61</v>
      </c>
      <c r="G40" s="143">
        <v>52965</v>
      </c>
      <c r="H40" s="143">
        <v>53269</v>
      </c>
      <c r="I40" s="144">
        <f>(D40*E40+D39*F40)/(E40+F40)</f>
        <v>0.14468802417922258</v>
      </c>
      <c r="J40" s="219"/>
    </row>
    <row r="41" spans="2:10" ht="16.5" thickBot="1">
      <c r="B41" s="238" t="s">
        <v>46</v>
      </c>
      <c r="C41" s="150">
        <v>0</v>
      </c>
      <c r="D41" s="151">
        <f>C41+D40</f>
        <v>0.14468802417922258</v>
      </c>
      <c r="E41" s="152">
        <f t="shared" si="1"/>
        <v>304</v>
      </c>
      <c r="F41" s="152">
        <f t="shared" si="2"/>
        <v>61</v>
      </c>
      <c r="G41" s="153">
        <v>53330</v>
      </c>
      <c r="H41" s="153">
        <v>53634</v>
      </c>
      <c r="I41" s="154">
        <f>(D41*E41+D40*F41)/(E41+F41)</f>
        <v>0.14468802417922258</v>
      </c>
      <c r="J41" s="219"/>
    </row>
  </sheetData>
  <mergeCells count="4">
    <mergeCell ref="B5:B6"/>
    <mergeCell ref="C5:D5"/>
    <mergeCell ref="E5:H5"/>
    <mergeCell ref="I5:I6"/>
  </mergeCells>
  <phoneticPr fontId="36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95600-DA4A-49A3-9053-9930E8E72B4B}">
  <dimension ref="A1:K40"/>
  <sheetViews>
    <sheetView workbookViewId="0">
      <selection activeCell="M31" sqref="M31"/>
    </sheetView>
  </sheetViews>
  <sheetFormatPr defaultRowHeight="15.75"/>
  <cols>
    <col min="1" max="1" width="5.625" bestFit="1" customWidth="1"/>
    <col min="2" max="3" width="8.625" bestFit="1" customWidth="1"/>
    <col min="4" max="4" width="12.625" bestFit="1" customWidth="1"/>
    <col min="5" max="5" width="15.5" customWidth="1"/>
    <col min="10" max="10" width="12.625" bestFit="1" customWidth="1"/>
    <col min="11" max="11" width="11" customWidth="1"/>
  </cols>
  <sheetData>
    <row r="1" spans="1:11" ht="16.5" thickBot="1">
      <c r="A1" s="352" t="s">
        <v>282</v>
      </c>
      <c r="G1" s="352" t="s">
        <v>283</v>
      </c>
    </row>
    <row r="2" spans="1:11">
      <c r="A2" s="395" t="s">
        <v>48</v>
      </c>
      <c r="B2" s="396"/>
      <c r="C2" s="396"/>
      <c r="D2" s="396"/>
      <c r="E2" s="397"/>
      <c r="G2" s="395" t="s">
        <v>48</v>
      </c>
      <c r="H2" s="396"/>
      <c r="I2" s="396"/>
      <c r="J2" s="396"/>
      <c r="K2" s="397"/>
    </row>
    <row r="3" spans="1:11">
      <c r="A3" s="398" t="s">
        <v>49</v>
      </c>
      <c r="B3" s="399" t="s">
        <v>50</v>
      </c>
      <c r="C3" s="399" t="s">
        <v>51</v>
      </c>
      <c r="D3" s="399" t="s">
        <v>48</v>
      </c>
      <c r="E3" s="393" t="s">
        <v>52</v>
      </c>
      <c r="G3" s="398" t="s">
        <v>49</v>
      </c>
      <c r="H3" s="399" t="s">
        <v>50</v>
      </c>
      <c r="I3" s="399" t="s">
        <v>51</v>
      </c>
      <c r="J3" s="399" t="s">
        <v>48</v>
      </c>
      <c r="K3" s="393" t="s">
        <v>52</v>
      </c>
    </row>
    <row r="4" spans="1:11">
      <c r="A4" s="398"/>
      <c r="B4" s="400"/>
      <c r="C4" s="400"/>
      <c r="D4" s="400"/>
      <c r="E4" s="394"/>
      <c r="G4" s="398"/>
      <c r="H4" s="400"/>
      <c r="I4" s="400"/>
      <c r="J4" s="400"/>
      <c r="K4" s="394"/>
    </row>
    <row r="5" spans="1:11">
      <c r="A5" s="239">
        <v>1</v>
      </c>
      <c r="B5" s="281">
        <v>40851</v>
      </c>
      <c r="C5" s="281">
        <v>41216</v>
      </c>
      <c r="D5" s="240" t="s">
        <v>55</v>
      </c>
      <c r="E5" s="241" t="s">
        <v>55</v>
      </c>
      <c r="G5" s="239">
        <v>1</v>
      </c>
      <c r="H5" s="281">
        <v>40851</v>
      </c>
      <c r="I5" s="281">
        <v>41216</v>
      </c>
      <c r="J5" s="240" t="s">
        <v>55</v>
      </c>
      <c r="K5" s="241" t="s">
        <v>55</v>
      </c>
    </row>
    <row r="6" spans="1:11">
      <c r="A6" s="239">
        <v>2</v>
      </c>
      <c r="B6" s="281">
        <v>41217</v>
      </c>
      <c r="C6" s="281">
        <v>41581</v>
      </c>
      <c r="D6" s="240" t="s">
        <v>55</v>
      </c>
      <c r="E6" s="241" t="s">
        <v>55</v>
      </c>
      <c r="G6" s="239">
        <v>2</v>
      </c>
      <c r="H6" s="281">
        <v>41217</v>
      </c>
      <c r="I6" s="281">
        <v>41581</v>
      </c>
      <c r="J6" s="240" t="s">
        <v>55</v>
      </c>
      <c r="K6" s="241" t="s">
        <v>55</v>
      </c>
    </row>
    <row r="7" spans="1:11">
      <c r="A7" s="239">
        <v>3</v>
      </c>
      <c r="B7" s="281">
        <v>41582</v>
      </c>
      <c r="C7" s="281">
        <v>41946</v>
      </c>
      <c r="D7" s="240" t="s">
        <v>55</v>
      </c>
      <c r="E7" s="241" t="s">
        <v>55</v>
      </c>
      <c r="G7" s="239">
        <v>3</v>
      </c>
      <c r="H7" s="281">
        <v>41582</v>
      </c>
      <c r="I7" s="281">
        <v>41946</v>
      </c>
      <c r="J7" s="240" t="s">
        <v>55</v>
      </c>
      <c r="K7" s="241" t="s">
        <v>55</v>
      </c>
    </row>
    <row r="8" spans="1:11">
      <c r="A8" s="239">
        <v>4</v>
      </c>
      <c r="B8" s="281">
        <v>41947</v>
      </c>
      <c r="C8" s="281">
        <v>42311</v>
      </c>
      <c r="D8" s="240" t="s">
        <v>55</v>
      </c>
      <c r="E8" s="241" t="s">
        <v>55</v>
      </c>
      <c r="G8" s="239">
        <v>4</v>
      </c>
      <c r="H8" s="281">
        <v>41947</v>
      </c>
      <c r="I8" s="281">
        <v>42311</v>
      </c>
      <c r="J8" s="240" t="s">
        <v>55</v>
      </c>
      <c r="K8" s="241" t="s">
        <v>55</v>
      </c>
    </row>
    <row r="9" spans="1:11">
      <c r="A9" s="239">
        <v>5</v>
      </c>
      <c r="B9" s="281">
        <v>42312</v>
      </c>
      <c r="C9" s="281">
        <v>42677</v>
      </c>
      <c r="D9" s="240" t="s">
        <v>55</v>
      </c>
      <c r="E9" s="241" t="s">
        <v>55</v>
      </c>
      <c r="G9" s="239">
        <v>5</v>
      </c>
      <c r="H9" s="281">
        <v>42312</v>
      </c>
      <c r="I9" s="281">
        <v>42677</v>
      </c>
      <c r="J9" s="240" t="s">
        <v>55</v>
      </c>
      <c r="K9" s="241" t="s">
        <v>55</v>
      </c>
    </row>
    <row r="10" spans="1:11">
      <c r="A10" s="239">
        <v>6</v>
      </c>
      <c r="B10" s="281">
        <v>42678</v>
      </c>
      <c r="C10" s="281">
        <v>43042</v>
      </c>
      <c r="D10" s="240" t="s">
        <v>55</v>
      </c>
      <c r="E10" s="241" t="s">
        <v>55</v>
      </c>
      <c r="G10" s="239">
        <v>6</v>
      </c>
      <c r="H10" s="281">
        <v>42678</v>
      </c>
      <c r="I10" s="281">
        <v>43042</v>
      </c>
      <c r="J10" s="240" t="s">
        <v>55</v>
      </c>
      <c r="K10" s="241" t="s">
        <v>55</v>
      </c>
    </row>
    <row r="11" spans="1:11">
      <c r="A11" s="239">
        <v>7</v>
      </c>
      <c r="B11" s="281">
        <v>43043</v>
      </c>
      <c r="C11" s="281">
        <v>43407</v>
      </c>
      <c r="D11" s="240" t="s">
        <v>55</v>
      </c>
      <c r="E11" s="241" t="s">
        <v>55</v>
      </c>
      <c r="G11" s="239">
        <v>7</v>
      </c>
      <c r="H11" s="281">
        <v>43043</v>
      </c>
      <c r="I11" s="281">
        <v>43407</v>
      </c>
      <c r="J11" s="240" t="s">
        <v>55</v>
      </c>
      <c r="K11" s="241" t="s">
        <v>55</v>
      </c>
    </row>
    <row r="12" spans="1:11">
      <c r="A12" s="239">
        <v>8</v>
      </c>
      <c r="B12" s="281">
        <v>43408</v>
      </c>
      <c r="C12" s="281">
        <v>43772</v>
      </c>
      <c r="D12" s="240" t="s">
        <v>55</v>
      </c>
      <c r="E12" s="241" t="s">
        <v>55</v>
      </c>
      <c r="G12" s="239">
        <v>8</v>
      </c>
      <c r="H12" s="281">
        <v>43408</v>
      </c>
      <c r="I12" s="281">
        <v>43772</v>
      </c>
      <c r="J12" s="240" t="s">
        <v>55</v>
      </c>
      <c r="K12" s="241" t="s">
        <v>55</v>
      </c>
    </row>
    <row r="13" spans="1:11">
      <c r="A13" s="239">
        <v>9</v>
      </c>
      <c r="B13" s="281">
        <v>43773</v>
      </c>
      <c r="C13" s="281">
        <v>44138</v>
      </c>
      <c r="D13" s="240" t="s">
        <v>55</v>
      </c>
      <c r="E13" s="241" t="s">
        <v>55</v>
      </c>
      <c r="G13" s="239">
        <v>9</v>
      </c>
      <c r="H13" s="281">
        <v>43773</v>
      </c>
      <c r="I13" s="281">
        <v>44138</v>
      </c>
      <c r="J13" s="240" t="s">
        <v>55</v>
      </c>
      <c r="K13" s="241" t="s">
        <v>55</v>
      </c>
    </row>
    <row r="14" spans="1:11">
      <c r="A14" s="239">
        <v>10</v>
      </c>
      <c r="B14" s="281">
        <v>44139</v>
      </c>
      <c r="C14" s="281">
        <v>44503</v>
      </c>
      <c r="D14" s="240" t="s">
        <v>55</v>
      </c>
      <c r="E14" s="241" t="s">
        <v>55</v>
      </c>
      <c r="G14" s="239">
        <v>10</v>
      </c>
      <c r="H14" s="281">
        <v>44139</v>
      </c>
      <c r="I14" s="281">
        <v>44503</v>
      </c>
      <c r="J14" s="240" t="s">
        <v>55</v>
      </c>
      <c r="K14" s="241" t="s">
        <v>55</v>
      </c>
    </row>
    <row r="15" spans="1:11">
      <c r="A15" s="239">
        <v>11</v>
      </c>
      <c r="B15" s="281">
        <v>44504</v>
      </c>
      <c r="C15" s="281">
        <v>44868</v>
      </c>
      <c r="D15" s="242">
        <v>7025026.1500000004</v>
      </c>
      <c r="E15" s="241" t="s">
        <v>55</v>
      </c>
      <c r="G15" s="239">
        <v>11</v>
      </c>
      <c r="H15" s="281">
        <v>44504</v>
      </c>
      <c r="I15" s="281">
        <v>44868</v>
      </c>
      <c r="J15" s="240">
        <f>Tráfego!E18</f>
        <v>7025026.1500000004</v>
      </c>
      <c r="K15" s="243" t="str">
        <f>Tráfego!F18</f>
        <v>-</v>
      </c>
    </row>
    <row r="16" spans="1:11">
      <c r="A16" s="239">
        <v>12</v>
      </c>
      <c r="B16" s="281">
        <v>44869</v>
      </c>
      <c r="C16" s="281">
        <v>45233</v>
      </c>
      <c r="D16" s="240">
        <v>7130887.6773078209</v>
      </c>
      <c r="E16" s="243">
        <v>1.4423163324085954E-2</v>
      </c>
      <c r="G16" s="239">
        <v>12</v>
      </c>
      <c r="H16" s="281">
        <v>44869</v>
      </c>
      <c r="I16" s="281">
        <v>45233</v>
      </c>
      <c r="J16" s="240">
        <f>Tráfego!E19</f>
        <v>7500426.6999999993</v>
      </c>
      <c r="K16" s="243">
        <f>Tráfego!F19</f>
        <v>1.4529429578745916E-2</v>
      </c>
    </row>
    <row r="17" spans="1:11">
      <c r="A17" s="244">
        <v>13</v>
      </c>
      <c r="B17" s="282">
        <v>45234</v>
      </c>
      <c r="C17" s="282">
        <v>45599</v>
      </c>
      <c r="D17" s="240">
        <v>7267361.2785926871</v>
      </c>
      <c r="E17" s="243">
        <v>1.9138374836439855E-2</v>
      </c>
      <c r="G17" s="244">
        <v>13</v>
      </c>
      <c r="H17" s="282">
        <v>45234</v>
      </c>
      <c r="I17" s="282">
        <v>45599</v>
      </c>
      <c r="J17" s="240">
        <f>Tráfego!E20</f>
        <v>8158492.5</v>
      </c>
      <c r="K17" s="243">
        <f>Tráfego!F20</f>
        <v>1.9138374836439855E-2</v>
      </c>
    </row>
    <row r="18" spans="1:11">
      <c r="A18" s="245">
        <v>14</v>
      </c>
      <c r="B18" s="283">
        <v>45600</v>
      </c>
      <c r="C18" s="283">
        <v>45964</v>
      </c>
      <c r="D18" s="240">
        <v>7436088.8514953665</v>
      </c>
      <c r="E18" s="243">
        <v>2.3217171464930013E-2</v>
      </c>
      <c r="G18" s="245">
        <v>14</v>
      </c>
      <c r="H18" s="283">
        <v>45600</v>
      </c>
      <c r="I18" s="283">
        <v>45964</v>
      </c>
      <c r="J18" s="240">
        <f>Tráfego!E21</f>
        <v>8347909.6192678465</v>
      </c>
      <c r="K18" s="243">
        <f>Tráfego!F21</f>
        <v>2.3217171464930013E-2</v>
      </c>
    </row>
    <row r="19" spans="1:11">
      <c r="A19" s="245">
        <v>15</v>
      </c>
      <c r="B19" s="283">
        <v>45965</v>
      </c>
      <c r="C19" s="283">
        <v>46329</v>
      </c>
      <c r="D19" s="240">
        <v>7628435.1262629172</v>
      </c>
      <c r="E19" s="243">
        <v>2.5866591780821915E-2</v>
      </c>
      <c r="G19" s="245">
        <v>15</v>
      </c>
      <c r="H19" s="283">
        <v>45965</v>
      </c>
      <c r="I19" s="283">
        <v>46329</v>
      </c>
      <c r="J19" s="240">
        <f>Tráfego!E22</f>
        <v>8563841.5896126442</v>
      </c>
      <c r="K19" s="243">
        <f>Tráfego!F22</f>
        <v>2.5866591780821915E-2</v>
      </c>
    </row>
    <row r="20" spans="1:11">
      <c r="A20" s="245">
        <v>16</v>
      </c>
      <c r="B20" s="283">
        <v>46330</v>
      </c>
      <c r="C20" s="283">
        <v>46694</v>
      </c>
      <c r="D20" s="240">
        <v>7827124.9546449035</v>
      </c>
      <c r="E20" s="243">
        <v>2.6045948493150683E-2</v>
      </c>
      <c r="G20" s="245">
        <v>16</v>
      </c>
      <c r="H20" s="283">
        <v>46330</v>
      </c>
      <c r="I20" s="283">
        <v>46694</v>
      </c>
      <c r="J20" s="240">
        <f>Tráfego!E23</f>
        <v>8786894.9665591978</v>
      </c>
      <c r="K20" s="243">
        <f>Tráfego!F23</f>
        <v>2.6045948493150683E-2</v>
      </c>
    </row>
    <row r="21" spans="1:11">
      <c r="A21" s="245">
        <v>17</v>
      </c>
      <c r="B21" s="283">
        <v>46695</v>
      </c>
      <c r="C21" s="283">
        <v>47060</v>
      </c>
      <c r="D21" s="240">
        <v>8056515.7611008249</v>
      </c>
      <c r="E21" s="243">
        <v>2.9307160392244926E-2</v>
      </c>
      <c r="G21" s="245">
        <v>17</v>
      </c>
      <c r="H21" s="283">
        <v>46695</v>
      </c>
      <c r="I21" s="283">
        <v>47060</v>
      </c>
      <c r="J21" s="240">
        <f>Tráfego!E24</f>
        <v>9044413.9066939577</v>
      </c>
      <c r="K21" s="243">
        <f>Tráfego!F24</f>
        <v>2.9307160392244926E-2</v>
      </c>
    </row>
    <row r="22" spans="1:11">
      <c r="A22" s="245">
        <v>18</v>
      </c>
      <c r="B22" s="283">
        <v>47061</v>
      </c>
      <c r="C22" s="283">
        <v>47425</v>
      </c>
      <c r="D22" s="240">
        <v>8291112.111614909</v>
      </c>
      <c r="E22" s="243">
        <v>2.9118834676248227E-2</v>
      </c>
      <c r="G22" s="245">
        <v>18</v>
      </c>
      <c r="H22" s="283">
        <v>47061</v>
      </c>
      <c r="I22" s="283">
        <v>47425</v>
      </c>
      <c r="J22" s="240">
        <f>Tráfego!E25</f>
        <v>9307776.6999865398</v>
      </c>
      <c r="K22" s="243">
        <f>Tráfego!F25</f>
        <v>2.9118834676248227E-2</v>
      </c>
    </row>
    <row r="23" spans="1:11">
      <c r="A23" s="245">
        <v>19</v>
      </c>
      <c r="B23" s="283">
        <v>47426</v>
      </c>
      <c r="C23" s="283">
        <v>47790</v>
      </c>
      <c r="D23" s="240">
        <v>8526096.9120768942</v>
      </c>
      <c r="E23" s="243">
        <v>2.8341770958904104E-2</v>
      </c>
      <c r="G23" s="245">
        <v>19</v>
      </c>
      <c r="H23" s="283">
        <v>47426</v>
      </c>
      <c r="I23" s="283">
        <v>47790</v>
      </c>
      <c r="J23" s="240">
        <f>Tráfego!E26</f>
        <v>9571575.5753541812</v>
      </c>
      <c r="K23" s="243">
        <f>Tráfego!F26</f>
        <v>2.8341770958904104E-2</v>
      </c>
    </row>
    <row r="24" spans="1:11">
      <c r="A24" s="245">
        <v>20</v>
      </c>
      <c r="B24" s="283">
        <v>47791</v>
      </c>
      <c r="C24" s="283">
        <v>48155</v>
      </c>
      <c r="D24" s="240">
        <v>8761110.3221107256</v>
      </c>
      <c r="E24" s="243">
        <v>2.7564008767123283E-2</v>
      </c>
      <c r="G24" s="245">
        <v>20</v>
      </c>
      <c r="H24" s="283">
        <v>47791</v>
      </c>
      <c r="I24" s="283">
        <v>48155</v>
      </c>
      <c r="J24" s="240">
        <f>Tráfego!E27</f>
        <v>9835406.5684284288</v>
      </c>
      <c r="K24" s="243">
        <f>Tráfego!F27</f>
        <v>2.7564008767123283E-2</v>
      </c>
    </row>
    <row r="25" spans="1:11">
      <c r="A25" s="245">
        <v>21</v>
      </c>
      <c r="B25" s="283">
        <v>48156</v>
      </c>
      <c r="C25" s="283">
        <v>48521</v>
      </c>
      <c r="D25" s="240">
        <v>8997066.1617729664</v>
      </c>
      <c r="E25" s="243">
        <v>2.6932184504828205E-2</v>
      </c>
      <c r="G25" s="245">
        <v>21</v>
      </c>
      <c r="H25" s="283">
        <v>48156</v>
      </c>
      <c r="I25" s="283">
        <v>48521</v>
      </c>
      <c r="J25" s="240">
        <f>Tráfego!E28</f>
        <v>10100295.552809343</v>
      </c>
      <c r="K25" s="243">
        <f>Tráfego!F28</f>
        <v>2.6932184504828205E-2</v>
      </c>
    </row>
    <row r="26" spans="1:11">
      <c r="A26" s="245">
        <v>22</v>
      </c>
      <c r="B26" s="283">
        <v>48522</v>
      </c>
      <c r="C26" s="283">
        <v>48886</v>
      </c>
      <c r="D26" s="240">
        <v>9233628.8337809518</v>
      </c>
      <c r="E26" s="243">
        <v>2.6293312481473163E-2</v>
      </c>
      <c r="G26" s="245">
        <v>22</v>
      </c>
      <c r="H26" s="283">
        <v>48522</v>
      </c>
      <c r="I26" s="283">
        <v>48886</v>
      </c>
      <c r="J26" s="240">
        <f>Tráfego!E29</f>
        <v>10365865.779934594</v>
      </c>
      <c r="K26" s="243">
        <f>Tráfego!F29</f>
        <v>2.6293312481473163E-2</v>
      </c>
    </row>
    <row r="27" spans="1:11">
      <c r="A27" s="245">
        <v>23</v>
      </c>
      <c r="B27" s="283">
        <v>48887</v>
      </c>
      <c r="C27" s="283">
        <v>49251</v>
      </c>
      <c r="D27" s="240">
        <v>9470714.2603355236</v>
      </c>
      <c r="E27" s="243">
        <v>2.5676300273972601E-2</v>
      </c>
      <c r="G27" s="245">
        <v>23</v>
      </c>
      <c r="H27" s="283">
        <v>48887</v>
      </c>
      <c r="I27" s="283">
        <v>49251</v>
      </c>
      <c r="J27" s="240">
        <f>Tráfego!E30</f>
        <v>10632022.862299893</v>
      </c>
      <c r="K27" s="243">
        <f>Tráfego!F30</f>
        <v>2.5676300273972601E-2</v>
      </c>
    </row>
    <row r="28" spans="1:11">
      <c r="A28" s="245">
        <v>24</v>
      </c>
      <c r="B28" s="283">
        <v>49252</v>
      </c>
      <c r="C28" s="283">
        <v>49616</v>
      </c>
      <c r="D28" s="240">
        <v>9709182.9766888656</v>
      </c>
      <c r="E28" s="243">
        <v>2.5179591506849314E-2</v>
      </c>
      <c r="G28" s="245">
        <v>24</v>
      </c>
      <c r="H28" s="283">
        <v>49252</v>
      </c>
      <c r="I28" s="283">
        <v>49616</v>
      </c>
      <c r="J28" s="240">
        <f>Tráfego!E31</f>
        <v>10899732.854864087</v>
      </c>
      <c r="K28" s="243">
        <f>Tráfego!F31</f>
        <v>2.5179591506849314E-2</v>
      </c>
    </row>
    <row r="29" spans="1:11">
      <c r="A29" s="245">
        <v>25</v>
      </c>
      <c r="B29" s="283">
        <v>49617</v>
      </c>
      <c r="C29" s="283">
        <v>49982</v>
      </c>
      <c r="D29" s="240">
        <v>9949053.4100031443</v>
      </c>
      <c r="E29" s="243">
        <v>2.4705521967213116E-2</v>
      </c>
      <c r="G29" s="245">
        <v>25</v>
      </c>
      <c r="H29" s="283">
        <v>49617</v>
      </c>
      <c r="I29" s="283">
        <v>49982</v>
      </c>
      <c r="J29" s="240">
        <f>Tráfego!E32</f>
        <v>11169016.444346687</v>
      </c>
      <c r="K29" s="243">
        <f>Tráfego!F32</f>
        <v>2.4705521967213116E-2</v>
      </c>
    </row>
    <row r="30" spans="1:11">
      <c r="A30" s="245">
        <v>26</v>
      </c>
      <c r="B30" s="283">
        <v>49983</v>
      </c>
      <c r="C30" s="283">
        <v>50347</v>
      </c>
      <c r="D30" s="240">
        <v>10189955.64833975</v>
      </c>
      <c r="E30" s="243">
        <v>2.4213583786211544E-2</v>
      </c>
      <c r="G30" s="245">
        <v>26</v>
      </c>
      <c r="H30" s="283">
        <v>49983</v>
      </c>
      <c r="I30" s="283">
        <v>50347</v>
      </c>
      <c r="J30" s="240">
        <f>Tráfego!E33</f>
        <v>11439458.359831451</v>
      </c>
      <c r="K30" s="243">
        <f>Tráfego!F33</f>
        <v>2.4213583786211544E-2</v>
      </c>
    </row>
    <row r="31" spans="1:11">
      <c r="A31" s="245">
        <v>27</v>
      </c>
      <c r="B31" s="283">
        <v>50348</v>
      </c>
      <c r="C31" s="283">
        <v>50712</v>
      </c>
      <c r="D31" s="240">
        <v>10430725.796467269</v>
      </c>
      <c r="E31" s="243">
        <v>2.3628184109589039E-2</v>
      </c>
      <c r="G31" s="245">
        <v>27</v>
      </c>
      <c r="H31" s="283">
        <v>50348</v>
      </c>
      <c r="I31" s="283">
        <v>50712</v>
      </c>
      <c r="J31" s="240">
        <f>Tráfego!E34</f>
        <v>11709751.988071525</v>
      </c>
      <c r="K31" s="243">
        <f>Tráfego!F34</f>
        <v>2.3628184109589039E-2</v>
      </c>
    </row>
    <row r="32" spans="1:11">
      <c r="A32" s="245">
        <v>28</v>
      </c>
      <c r="B32" s="283">
        <v>50713</v>
      </c>
      <c r="C32" s="283">
        <v>51077</v>
      </c>
      <c r="D32" s="240">
        <v>10672092.837121252</v>
      </c>
      <c r="E32" s="243">
        <v>2.3140004383561643E-2</v>
      </c>
      <c r="G32" s="245">
        <v>28</v>
      </c>
      <c r="H32" s="283">
        <v>50713</v>
      </c>
      <c r="I32" s="283">
        <v>51077</v>
      </c>
      <c r="J32" s="240">
        <f>Tráfego!E35</f>
        <v>11980715.70040592</v>
      </c>
      <c r="K32" s="243">
        <f>Tráfego!F35</f>
        <v>2.3140004383561643E-2</v>
      </c>
    </row>
    <row r="33" spans="1:11">
      <c r="A33" s="245">
        <v>29</v>
      </c>
      <c r="B33" s="283">
        <v>51078</v>
      </c>
      <c r="C33" s="283">
        <v>51443</v>
      </c>
      <c r="D33" s="240">
        <v>10914074.510308737</v>
      </c>
      <c r="E33" s="243">
        <v>2.267424739276892E-2</v>
      </c>
      <c r="G33" s="245">
        <v>29</v>
      </c>
      <c r="H33" s="283">
        <v>51078</v>
      </c>
      <c r="I33" s="283">
        <v>51443</v>
      </c>
      <c r="J33" s="240">
        <f>Tráfego!E36</f>
        <v>12252369.412139356</v>
      </c>
      <c r="K33" s="243">
        <f>Tráfego!F36</f>
        <v>2.267424739276892E-2</v>
      </c>
    </row>
    <row r="34" spans="1:11">
      <c r="A34" s="245">
        <v>30</v>
      </c>
      <c r="B34" s="283">
        <v>51444</v>
      </c>
      <c r="C34" s="283">
        <v>51808</v>
      </c>
      <c r="D34" s="240">
        <v>11155029.813939812</v>
      </c>
      <c r="E34" s="243">
        <v>2.2077483840107794E-2</v>
      </c>
      <c r="G34" s="245">
        <v>30</v>
      </c>
      <c r="H34" s="283">
        <v>51444</v>
      </c>
      <c r="I34" s="283">
        <v>51808</v>
      </c>
      <c r="J34" s="240">
        <f>Tráfego!E37</f>
        <v>12522870.899838895</v>
      </c>
      <c r="K34" s="243">
        <f>Tráfego!F37</f>
        <v>2.2077483840107794E-2</v>
      </c>
    </row>
    <row r="35" spans="1:11">
      <c r="A35" s="245">
        <v>31</v>
      </c>
      <c r="B35" s="283">
        <v>51809</v>
      </c>
      <c r="C35" s="283">
        <v>52173</v>
      </c>
      <c r="D35" s="240">
        <v>11394789.438708786</v>
      </c>
      <c r="E35" s="243">
        <v>2.1493409589041095E-2</v>
      </c>
      <c r="G35" s="245">
        <v>31</v>
      </c>
      <c r="H35" s="283">
        <v>51809</v>
      </c>
      <c r="I35" s="283">
        <v>52173</v>
      </c>
      <c r="J35" s="240">
        <f>Tráfego!E38</f>
        <v>12792030.093319817</v>
      </c>
      <c r="K35" s="243">
        <f>Tráfego!F38</f>
        <v>2.1493409589041095E-2</v>
      </c>
    </row>
    <row r="36" spans="1:11">
      <c r="A36" s="245">
        <v>32</v>
      </c>
      <c r="B36" s="283">
        <v>52174</v>
      </c>
      <c r="C36" s="283">
        <v>52538</v>
      </c>
      <c r="D36" s="240">
        <v>11632962.509629324</v>
      </c>
      <c r="E36" s="243">
        <v>2.0901928219178082E-2</v>
      </c>
      <c r="G36" s="245">
        <v>32</v>
      </c>
      <c r="H36" s="283">
        <v>52174</v>
      </c>
      <c r="I36" s="283">
        <v>52538</v>
      </c>
      <c r="J36" s="240">
        <f>Tráfego!E39</f>
        <v>13059408.188107952</v>
      </c>
      <c r="K36" s="243">
        <f>Tráfego!F39</f>
        <v>2.0901928219178082E-2</v>
      </c>
    </row>
    <row r="37" spans="1:11">
      <c r="A37" s="245">
        <v>33</v>
      </c>
      <c r="B37" s="283">
        <v>52539</v>
      </c>
      <c r="C37" s="283">
        <v>52904</v>
      </c>
      <c r="D37" s="240">
        <v>11868034.781952381</v>
      </c>
      <c r="E37" s="243">
        <v>2.0207429717793247E-2</v>
      </c>
      <c r="G37" s="245">
        <v>33</v>
      </c>
      <c r="H37" s="283">
        <v>52539</v>
      </c>
      <c r="I37" s="283">
        <v>52904</v>
      </c>
      <c r="J37" s="240">
        <f>Tráfego!E40</f>
        <v>13323305.261225117</v>
      </c>
      <c r="K37" s="243">
        <f>Tráfego!F40</f>
        <v>2.0207429717793247E-2</v>
      </c>
    </row>
    <row r="38" spans="1:11">
      <c r="A38" s="245">
        <v>34</v>
      </c>
      <c r="B38" s="283">
        <v>52905</v>
      </c>
      <c r="C38" s="283">
        <v>53269</v>
      </c>
      <c r="D38" s="240">
        <v>12099083.03419021</v>
      </c>
      <c r="E38" s="243">
        <v>1.9468113843850589E-2</v>
      </c>
      <c r="G38" s="245">
        <v>34</v>
      </c>
      <c r="H38" s="283">
        <v>52905</v>
      </c>
      <c r="I38" s="283">
        <v>53269</v>
      </c>
      <c r="J38" s="240">
        <f>Tráfego!E41</f>
        <v>13582684.884827022</v>
      </c>
      <c r="K38" s="243">
        <f>Tráfego!F41</f>
        <v>1.9468113843850589E-2</v>
      </c>
    </row>
    <row r="39" spans="1:11">
      <c r="A39" s="245">
        <v>35</v>
      </c>
      <c r="B39" s="283">
        <v>53270</v>
      </c>
      <c r="C39" s="283">
        <v>53634</v>
      </c>
      <c r="D39" s="240">
        <v>12327411.953670727</v>
      </c>
      <c r="E39" s="243">
        <v>1.8871588767123283E-2</v>
      </c>
      <c r="G39" s="245">
        <v>35</v>
      </c>
      <c r="H39" s="283">
        <v>53270</v>
      </c>
      <c r="I39" s="283">
        <v>53634</v>
      </c>
      <c r="J39" s="240">
        <f>Tráfego!E42</f>
        <v>13839011.7283269</v>
      </c>
      <c r="K39" s="243">
        <f>Tráfego!F42</f>
        <v>1.8871588767123283E-2</v>
      </c>
    </row>
    <row r="40" spans="1:11" ht="16.5" thickBot="1">
      <c r="A40" s="246" t="s">
        <v>88</v>
      </c>
      <c r="B40" s="280"/>
      <c r="C40" s="280"/>
      <c r="D40" s="247">
        <f>SUM(D5:D39)</f>
        <v>237993565.11211672</v>
      </c>
      <c r="E40" s="248"/>
      <c r="G40" s="246" t="s">
        <v>88</v>
      </c>
      <c r="H40" s="280"/>
      <c r="I40" s="280"/>
      <c r="J40" s="247">
        <v>265810304.28625134</v>
      </c>
      <c r="K40" s="248"/>
    </row>
  </sheetData>
  <mergeCells count="12">
    <mergeCell ref="A2:E2"/>
    <mergeCell ref="A3:A4"/>
    <mergeCell ref="B3:B4"/>
    <mergeCell ref="C3:C4"/>
    <mergeCell ref="D3:D4"/>
    <mergeCell ref="E3:E4"/>
    <mergeCell ref="G2:K2"/>
    <mergeCell ref="G3:G4"/>
    <mergeCell ref="H3:H4"/>
    <mergeCell ref="I3:I4"/>
    <mergeCell ref="J3:J4"/>
    <mergeCell ref="K3:K4"/>
  </mergeCell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E595FE-2DC7-44C2-8C1A-BAC17231144C}">
  <dimension ref="A1:K29"/>
  <sheetViews>
    <sheetView workbookViewId="0">
      <selection activeCell="K14" sqref="K14"/>
    </sheetView>
  </sheetViews>
  <sheetFormatPr defaultRowHeight="15.75"/>
  <cols>
    <col min="4" max="4" width="14.125" customWidth="1"/>
    <col min="5" max="5" width="12.625" bestFit="1" customWidth="1"/>
    <col min="6" max="7" width="11.875" customWidth="1"/>
    <col min="8" max="8" width="5.75" bestFit="1" customWidth="1"/>
    <col min="9" max="9" width="13.125" bestFit="1" customWidth="1"/>
    <col min="10" max="10" width="13.5" bestFit="1" customWidth="1"/>
    <col min="11" max="11" width="13.625" bestFit="1" customWidth="1"/>
  </cols>
  <sheetData>
    <row r="1" spans="1:11">
      <c r="A1" s="352"/>
    </row>
    <row r="2" spans="1:11" ht="40.700000000000003" customHeight="1">
      <c r="A2" s="329" t="s">
        <v>49</v>
      </c>
      <c r="B2" s="330" t="s">
        <v>50</v>
      </c>
      <c r="C2" s="330" t="s">
        <v>51</v>
      </c>
      <c r="D2" s="330" t="s">
        <v>285</v>
      </c>
      <c r="E2" s="330" t="s">
        <v>284</v>
      </c>
      <c r="F2" s="328" t="s">
        <v>286</v>
      </c>
      <c r="G2" s="328" t="s">
        <v>305</v>
      </c>
      <c r="K2" s="385"/>
    </row>
    <row r="3" spans="1:11" s="361" customFormat="1">
      <c r="A3" s="356">
        <v>11</v>
      </c>
      <c r="B3" s="357">
        <v>44504</v>
      </c>
      <c r="C3" s="357">
        <v>44868</v>
      </c>
      <c r="D3" s="360">
        <v>7025026.1500000004</v>
      </c>
      <c r="E3" s="360">
        <f>Tráfego!E18</f>
        <v>7025026.1500000004</v>
      </c>
      <c r="F3" s="359" t="str">
        <f>Tráfego!F18</f>
        <v>-</v>
      </c>
      <c r="G3" s="359">
        <f t="shared" ref="G3:G4" si="0">(E3-D3)/D3</f>
        <v>0</v>
      </c>
      <c r="H3" s="383"/>
      <c r="I3" s="383"/>
      <c r="J3" s="383"/>
      <c r="K3" s="383"/>
    </row>
    <row r="4" spans="1:11">
      <c r="A4" s="356">
        <v>12</v>
      </c>
      <c r="B4" s="357">
        <v>44869</v>
      </c>
      <c r="C4" s="357">
        <v>45233</v>
      </c>
      <c r="D4" s="358">
        <v>7130887.6773078209</v>
      </c>
      <c r="E4" s="360">
        <f>Tráfego!E19</f>
        <v>7500426.6999999993</v>
      </c>
      <c r="F4" s="359">
        <f>Tráfego!F19</f>
        <v>1.4529429578745916E-2</v>
      </c>
      <c r="G4" s="359">
        <f t="shared" si="0"/>
        <v>5.1822303114959917E-2</v>
      </c>
      <c r="H4" s="384"/>
      <c r="I4" s="381"/>
      <c r="J4" s="381"/>
      <c r="K4" s="381"/>
    </row>
    <row r="5" spans="1:11" s="361" customFormat="1">
      <c r="A5" s="356">
        <v>13</v>
      </c>
      <c r="B5" s="357">
        <v>45234</v>
      </c>
      <c r="C5" s="357">
        <v>45599</v>
      </c>
      <c r="D5" s="360">
        <v>7267361.2785926871</v>
      </c>
      <c r="E5" s="360">
        <f>Tráfego!E20</f>
        <v>8158492.5</v>
      </c>
      <c r="F5" s="359">
        <f>Tráfego!F20</f>
        <v>1.9138374836439855E-2</v>
      </c>
      <c r="G5" s="359">
        <f>(E5-D5)/D5</f>
        <v>0.12262101569551789</v>
      </c>
      <c r="H5" s="383"/>
      <c r="I5" s="382"/>
      <c r="J5" s="381"/>
      <c r="K5" s="381"/>
    </row>
    <row r="6" spans="1:11">
      <c r="A6" s="356">
        <v>14</v>
      </c>
      <c r="B6" s="357">
        <v>45600</v>
      </c>
      <c r="C6" s="357">
        <v>45964</v>
      </c>
      <c r="D6" s="358">
        <v>7436088.8514953665</v>
      </c>
      <c r="E6" s="360">
        <f>Tráfego!E21</f>
        <v>8347909.6192678465</v>
      </c>
      <c r="F6" s="359">
        <f>Tráfego!F21</f>
        <v>2.3217171464930013E-2</v>
      </c>
      <c r="G6" s="359"/>
      <c r="H6" s="376"/>
    </row>
    <row r="7" spans="1:11">
      <c r="A7" s="356">
        <v>15</v>
      </c>
      <c r="B7" s="357">
        <v>45965</v>
      </c>
      <c r="C7" s="357">
        <v>46329</v>
      </c>
      <c r="D7" s="358">
        <v>7628435.1262629172</v>
      </c>
      <c r="E7" s="360">
        <f>Tráfego!E22</f>
        <v>8563841.5896126442</v>
      </c>
      <c r="F7" s="359">
        <f>Tráfego!F22</f>
        <v>2.5866591780821915E-2</v>
      </c>
      <c r="G7" s="359"/>
      <c r="H7" s="376"/>
    </row>
    <row r="8" spans="1:11">
      <c r="A8" s="356">
        <v>16</v>
      </c>
      <c r="B8" s="357">
        <v>46330</v>
      </c>
      <c r="C8" s="357">
        <v>46694</v>
      </c>
      <c r="D8" s="358">
        <v>7827124.9546449035</v>
      </c>
      <c r="E8" s="360">
        <f>Tráfego!E23</f>
        <v>8786894.9665591978</v>
      </c>
      <c r="F8" s="359">
        <f>Tráfego!F23</f>
        <v>2.6045948493150683E-2</v>
      </c>
      <c r="G8" s="359"/>
      <c r="H8" s="376"/>
    </row>
    <row r="9" spans="1:11">
      <c r="A9" s="356">
        <v>17</v>
      </c>
      <c r="B9" s="357">
        <v>46695</v>
      </c>
      <c r="C9" s="357">
        <v>47060</v>
      </c>
      <c r="D9" s="358">
        <v>8056515.7611008249</v>
      </c>
      <c r="E9" s="360">
        <f>Tráfego!E24</f>
        <v>9044413.9066939577</v>
      </c>
      <c r="F9" s="359">
        <f>Tráfego!F24</f>
        <v>2.9307160392244926E-2</v>
      </c>
      <c r="G9" s="359"/>
      <c r="H9" s="376"/>
    </row>
    <row r="10" spans="1:11">
      <c r="A10" s="356">
        <v>18</v>
      </c>
      <c r="B10" s="357">
        <v>47061</v>
      </c>
      <c r="C10" s="357">
        <v>47425</v>
      </c>
      <c r="D10" s="358">
        <v>8291112.111614909</v>
      </c>
      <c r="E10" s="360">
        <f>Tráfego!E25</f>
        <v>9307776.6999865398</v>
      </c>
      <c r="F10" s="359">
        <f>Tráfego!F25</f>
        <v>2.9118834676248227E-2</v>
      </c>
      <c r="G10" s="359"/>
    </row>
    <row r="11" spans="1:11">
      <c r="A11" s="356">
        <v>19</v>
      </c>
      <c r="B11" s="357">
        <v>47426</v>
      </c>
      <c r="C11" s="357">
        <v>47790</v>
      </c>
      <c r="D11" s="358">
        <v>8526096.9120768942</v>
      </c>
      <c r="E11" s="360">
        <f>Tráfego!E26</f>
        <v>9571575.5753541812</v>
      </c>
      <c r="F11" s="359">
        <f>Tráfego!F26</f>
        <v>2.8341770958904104E-2</v>
      </c>
      <c r="G11" s="359"/>
    </row>
    <row r="12" spans="1:11">
      <c r="A12" s="356">
        <v>20</v>
      </c>
      <c r="B12" s="357">
        <v>47791</v>
      </c>
      <c r="C12" s="357">
        <v>48155</v>
      </c>
      <c r="D12" s="358">
        <v>8761110.3221107256</v>
      </c>
      <c r="E12" s="360">
        <f>Tráfego!E27</f>
        <v>9835406.5684284288</v>
      </c>
      <c r="F12" s="359">
        <f>Tráfego!F27</f>
        <v>2.7564008767123283E-2</v>
      </c>
      <c r="G12" s="359"/>
    </row>
    <row r="13" spans="1:11">
      <c r="A13" s="356">
        <v>21</v>
      </c>
      <c r="B13" s="357">
        <v>48156</v>
      </c>
      <c r="C13" s="357">
        <v>48521</v>
      </c>
      <c r="D13" s="358">
        <v>8997066.1617729664</v>
      </c>
      <c r="E13" s="360">
        <f>Tráfego!E28</f>
        <v>10100295.552809343</v>
      </c>
      <c r="F13" s="359">
        <f>Tráfego!F28</f>
        <v>2.6932184504828205E-2</v>
      </c>
      <c r="G13" s="359"/>
    </row>
    <row r="14" spans="1:11">
      <c r="A14" s="356">
        <v>22</v>
      </c>
      <c r="B14" s="357">
        <v>48522</v>
      </c>
      <c r="C14" s="357">
        <v>48886</v>
      </c>
      <c r="D14" s="358">
        <v>9233628.8337809518</v>
      </c>
      <c r="E14" s="360">
        <f>Tráfego!E29</f>
        <v>10365865.779934594</v>
      </c>
      <c r="F14" s="359">
        <f>Tráfego!F29</f>
        <v>2.6293312481473163E-2</v>
      </c>
      <c r="G14" s="359"/>
    </row>
    <row r="15" spans="1:11">
      <c r="A15" s="356">
        <v>23</v>
      </c>
      <c r="B15" s="357">
        <v>48887</v>
      </c>
      <c r="C15" s="357">
        <v>49251</v>
      </c>
      <c r="D15" s="358">
        <v>9470714.2603355236</v>
      </c>
      <c r="E15" s="360">
        <f>Tráfego!E30</f>
        <v>10632022.862299893</v>
      </c>
      <c r="F15" s="359">
        <f>Tráfego!F30</f>
        <v>2.5676300273972601E-2</v>
      </c>
      <c r="G15" s="359"/>
    </row>
    <row r="16" spans="1:11">
      <c r="A16" s="356">
        <v>24</v>
      </c>
      <c r="B16" s="357">
        <v>49252</v>
      </c>
      <c r="C16" s="357">
        <v>49616</v>
      </c>
      <c r="D16" s="358">
        <v>9709182.9766888656</v>
      </c>
      <c r="E16" s="360">
        <f>Tráfego!E31</f>
        <v>10899732.854864087</v>
      </c>
      <c r="F16" s="359">
        <f>Tráfego!F31</f>
        <v>2.5179591506849314E-2</v>
      </c>
      <c r="G16" s="359"/>
    </row>
    <row r="17" spans="1:7">
      <c r="A17" s="356">
        <v>25</v>
      </c>
      <c r="B17" s="357">
        <v>49617</v>
      </c>
      <c r="C17" s="357">
        <v>49982</v>
      </c>
      <c r="D17" s="358">
        <v>9949053.4100031443</v>
      </c>
      <c r="E17" s="360">
        <f>Tráfego!E32</f>
        <v>11169016.444346687</v>
      </c>
      <c r="F17" s="359">
        <f>Tráfego!F32</f>
        <v>2.4705521967213116E-2</v>
      </c>
      <c r="G17" s="359"/>
    </row>
    <row r="18" spans="1:7">
      <c r="A18" s="356">
        <v>26</v>
      </c>
      <c r="B18" s="357">
        <v>49983</v>
      </c>
      <c r="C18" s="357">
        <v>50347</v>
      </c>
      <c r="D18" s="358">
        <v>10189955.64833975</v>
      </c>
      <c r="E18" s="360">
        <f>Tráfego!E33</f>
        <v>11439458.359831451</v>
      </c>
      <c r="F18" s="359">
        <f>Tráfego!F33</f>
        <v>2.4213583786211544E-2</v>
      </c>
      <c r="G18" s="359"/>
    </row>
    <row r="19" spans="1:7">
      <c r="A19" s="356">
        <v>27</v>
      </c>
      <c r="B19" s="357">
        <v>50348</v>
      </c>
      <c r="C19" s="357">
        <v>50712</v>
      </c>
      <c r="D19" s="358">
        <v>10430725.796467269</v>
      </c>
      <c r="E19" s="360">
        <f>Tráfego!E34</f>
        <v>11709751.988071525</v>
      </c>
      <c r="F19" s="359">
        <f>Tráfego!F34</f>
        <v>2.3628184109589039E-2</v>
      </c>
      <c r="G19" s="359"/>
    </row>
    <row r="20" spans="1:7">
      <c r="A20" s="356">
        <v>28</v>
      </c>
      <c r="B20" s="357">
        <v>50713</v>
      </c>
      <c r="C20" s="357">
        <v>51077</v>
      </c>
      <c r="D20" s="358">
        <v>10672092.837121252</v>
      </c>
      <c r="E20" s="360">
        <f>Tráfego!E35</f>
        <v>11980715.70040592</v>
      </c>
      <c r="F20" s="359">
        <f>Tráfego!F35</f>
        <v>2.3140004383561643E-2</v>
      </c>
      <c r="G20" s="359"/>
    </row>
    <row r="21" spans="1:7">
      <c r="A21" s="356">
        <v>29</v>
      </c>
      <c r="B21" s="357">
        <v>51078</v>
      </c>
      <c r="C21" s="357">
        <v>51443</v>
      </c>
      <c r="D21" s="358">
        <v>10914074.510308737</v>
      </c>
      <c r="E21" s="360">
        <f>Tráfego!E36</f>
        <v>12252369.412139356</v>
      </c>
      <c r="F21" s="359">
        <f>Tráfego!F36</f>
        <v>2.267424739276892E-2</v>
      </c>
      <c r="G21" s="359"/>
    </row>
    <row r="22" spans="1:7">
      <c r="A22" s="356">
        <v>30</v>
      </c>
      <c r="B22" s="357">
        <v>51444</v>
      </c>
      <c r="C22" s="357">
        <v>51808</v>
      </c>
      <c r="D22" s="358">
        <v>11155029.813939812</v>
      </c>
      <c r="E22" s="360">
        <f>Tráfego!E37</f>
        <v>12522870.899838895</v>
      </c>
      <c r="F22" s="359">
        <f>Tráfego!F37</f>
        <v>2.2077483840107794E-2</v>
      </c>
      <c r="G22" s="359"/>
    </row>
    <row r="23" spans="1:7">
      <c r="A23" s="356">
        <v>31</v>
      </c>
      <c r="B23" s="357">
        <v>51809</v>
      </c>
      <c r="C23" s="357">
        <v>52173</v>
      </c>
      <c r="D23" s="358">
        <v>11394789.438708786</v>
      </c>
      <c r="E23" s="360">
        <f>Tráfego!E38</f>
        <v>12792030.093319817</v>
      </c>
      <c r="F23" s="359">
        <f>Tráfego!F38</f>
        <v>2.1493409589041095E-2</v>
      </c>
      <c r="G23" s="359"/>
    </row>
    <row r="24" spans="1:7">
      <c r="A24" s="356">
        <v>32</v>
      </c>
      <c r="B24" s="357">
        <v>52174</v>
      </c>
      <c r="C24" s="357">
        <v>52538</v>
      </c>
      <c r="D24" s="358">
        <v>11632962.509629324</v>
      </c>
      <c r="E24" s="360">
        <f>Tráfego!E39</f>
        <v>13059408.188107952</v>
      </c>
      <c r="F24" s="359">
        <f>Tráfego!F39</f>
        <v>2.0901928219178082E-2</v>
      </c>
      <c r="G24" s="359"/>
    </row>
    <row r="25" spans="1:7">
      <c r="A25" s="356">
        <v>33</v>
      </c>
      <c r="B25" s="357">
        <v>52539</v>
      </c>
      <c r="C25" s="357">
        <v>52904</v>
      </c>
      <c r="D25" s="358">
        <v>11868034.781952381</v>
      </c>
      <c r="E25" s="360">
        <f>Tráfego!E40</f>
        <v>13323305.261225117</v>
      </c>
      <c r="F25" s="359">
        <f>Tráfego!F40</f>
        <v>2.0207429717793247E-2</v>
      </c>
      <c r="G25" s="359"/>
    </row>
    <row r="26" spans="1:7">
      <c r="A26" s="356">
        <v>34</v>
      </c>
      <c r="B26" s="357">
        <v>52905</v>
      </c>
      <c r="C26" s="357">
        <v>53269</v>
      </c>
      <c r="D26" s="358">
        <v>12099083.03419021</v>
      </c>
      <c r="E26" s="360">
        <f>Tráfego!E41</f>
        <v>13582684.884827022</v>
      </c>
      <c r="F26" s="359">
        <f>Tráfego!F41</f>
        <v>1.9468113843850589E-2</v>
      </c>
      <c r="G26" s="359"/>
    </row>
    <row r="27" spans="1:7">
      <c r="A27" s="356">
        <v>35</v>
      </c>
      <c r="B27" s="357">
        <v>53270</v>
      </c>
      <c r="C27" s="357">
        <v>53634</v>
      </c>
      <c r="D27" s="358">
        <v>12327411.953670727</v>
      </c>
      <c r="E27" s="360">
        <f>Tráfego!E42</f>
        <v>13839011.7283269</v>
      </c>
      <c r="F27" s="359">
        <f>Tráfego!F42</f>
        <v>1.8871588767123283E-2</v>
      </c>
      <c r="G27" s="359"/>
    </row>
    <row r="28" spans="1:7" ht="16.5" thickBot="1">
      <c r="A28" s="353" t="s">
        <v>88</v>
      </c>
      <c r="B28" s="354"/>
      <c r="C28" s="354"/>
      <c r="D28" s="355">
        <f>SUM(D3:D27)</f>
        <v>237993565.11211672</v>
      </c>
      <c r="E28" s="355">
        <f>SUM(E3:E27)</f>
        <v>265810304.28625134</v>
      </c>
      <c r="F28" s="248"/>
      <c r="G28" s="248"/>
    </row>
    <row r="29" spans="1:7">
      <c r="E29" s="386">
        <f>(E28-D28)/D28</f>
        <v>0.11688021548410515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C1786-666A-4F5E-8525-9EE199CE0C07}">
  <sheetPr codeName="Planilha2"/>
  <dimension ref="B1:AN88"/>
  <sheetViews>
    <sheetView showGridLines="0" topLeftCell="A28" zoomScaleNormal="100" workbookViewId="0">
      <selection activeCell="E18" sqref="E18"/>
    </sheetView>
  </sheetViews>
  <sheetFormatPr defaultColWidth="9" defaultRowHeight="12.75"/>
  <cols>
    <col min="1" max="1" width="1.125" style="222" customWidth="1"/>
    <col min="2" max="4" width="9.625" style="222" customWidth="1"/>
    <col min="5" max="6" width="23.875" style="222" customWidth="1"/>
    <col min="7" max="7" width="9.875" style="222" bestFit="1" customWidth="1"/>
    <col min="8" max="8" width="9" style="222"/>
    <col min="9" max="9" width="12.125" style="222" bestFit="1" customWidth="1"/>
    <col min="10" max="10" width="12.125" style="222" customWidth="1"/>
    <col min="11" max="11" width="13" style="222" bestFit="1" customWidth="1"/>
    <col min="12" max="12" width="20.875" style="222" bestFit="1" customWidth="1"/>
    <col min="13" max="13" width="9" style="222"/>
    <col min="14" max="14" width="9.875" style="222" bestFit="1" customWidth="1"/>
    <col min="15" max="16" width="11.5" style="222" bestFit="1" customWidth="1"/>
    <col min="17" max="17" width="14.25" style="222" bestFit="1" customWidth="1"/>
    <col min="18" max="18" width="10.375" style="222" bestFit="1" customWidth="1"/>
    <col min="19" max="16384" width="9" style="222"/>
  </cols>
  <sheetData>
    <row r="1" spans="2:40" ht="5.25" customHeight="1"/>
    <row r="2" spans="2:40" ht="15.75">
      <c r="B2" s="220" t="s">
        <v>0</v>
      </c>
      <c r="C2" s="220"/>
      <c r="D2" s="220"/>
      <c r="E2" s="220"/>
      <c r="F2" s="220"/>
      <c r="G2" s="221"/>
    </row>
    <row r="3" spans="2:40" ht="15.75">
      <c r="B3" s="220" t="s">
        <v>47</v>
      </c>
      <c r="C3" s="220"/>
      <c r="D3" s="220"/>
      <c r="E3" s="223"/>
      <c r="F3" s="223"/>
    </row>
    <row r="4" spans="2:40" ht="6.75" customHeight="1" thickBot="1">
      <c r="B4" s="220"/>
      <c r="C4" s="220"/>
      <c r="D4" s="220"/>
      <c r="E4" s="223"/>
      <c r="F4" s="223"/>
    </row>
    <row r="5" spans="2:40" ht="12.75" customHeight="1">
      <c r="B5" s="395" t="s">
        <v>48</v>
      </c>
      <c r="C5" s="396"/>
      <c r="D5" s="396"/>
      <c r="E5" s="396"/>
      <c r="F5" s="397"/>
    </row>
    <row r="6" spans="2:40">
      <c r="B6" s="398" t="s">
        <v>49</v>
      </c>
      <c r="C6" s="399" t="s">
        <v>50</v>
      </c>
      <c r="D6" s="399" t="s">
        <v>51</v>
      </c>
      <c r="E6" s="399" t="s">
        <v>48</v>
      </c>
      <c r="F6" s="393" t="s">
        <v>52</v>
      </c>
    </row>
    <row r="7" spans="2:40" ht="13.5" thickBot="1">
      <c r="B7" s="398"/>
      <c r="C7" s="400"/>
      <c r="D7" s="400"/>
      <c r="E7" s="400"/>
      <c r="F7" s="394"/>
      <c r="I7" s="228" t="s">
        <v>53</v>
      </c>
      <c r="J7" s="228"/>
      <c r="N7" s="228" t="s">
        <v>54</v>
      </c>
    </row>
    <row r="8" spans="2:40" ht="15.75" thickBot="1">
      <c r="B8" s="239">
        <v>1</v>
      </c>
      <c r="C8" s="281">
        <v>40851</v>
      </c>
      <c r="D8" s="281">
        <v>41216</v>
      </c>
      <c r="E8" s="240" t="s">
        <v>55</v>
      </c>
      <c r="F8" s="241" t="s">
        <v>55</v>
      </c>
      <c r="I8" s="231" t="s">
        <v>2</v>
      </c>
      <c r="J8" s="272" t="s">
        <v>56</v>
      </c>
      <c r="K8" s="272" t="s">
        <v>57</v>
      </c>
      <c r="L8" s="232" t="s">
        <v>58</v>
      </c>
      <c r="N8" s="299" t="s">
        <v>59</v>
      </c>
      <c r="O8" s="297">
        <v>2021</v>
      </c>
      <c r="P8" s="297">
        <v>2022</v>
      </c>
      <c r="Q8" s="297">
        <v>2023</v>
      </c>
      <c r="R8" s="297">
        <v>2024</v>
      </c>
      <c r="S8" s="297">
        <v>2025</v>
      </c>
      <c r="T8" s="297">
        <v>2026</v>
      </c>
      <c r="U8" s="297">
        <v>2027</v>
      </c>
      <c r="V8" s="297">
        <v>2028</v>
      </c>
      <c r="W8" s="297">
        <v>2029</v>
      </c>
      <c r="X8" s="297">
        <v>2030</v>
      </c>
      <c r="Y8" s="297">
        <v>2031</v>
      </c>
      <c r="Z8" s="297">
        <v>2032</v>
      </c>
      <c r="AA8" s="297">
        <v>2033</v>
      </c>
      <c r="AB8" s="297">
        <v>2034</v>
      </c>
      <c r="AC8" s="297">
        <v>2035</v>
      </c>
      <c r="AD8" s="297">
        <v>2036</v>
      </c>
      <c r="AE8" s="297">
        <v>2037</v>
      </c>
      <c r="AF8" s="297">
        <v>2038</v>
      </c>
      <c r="AG8" s="297">
        <v>2039</v>
      </c>
      <c r="AH8" s="297">
        <v>2040</v>
      </c>
      <c r="AI8" s="297">
        <v>2041</v>
      </c>
      <c r="AJ8" s="297">
        <v>2042</v>
      </c>
      <c r="AK8" s="297">
        <v>2043</v>
      </c>
      <c r="AL8" s="297">
        <v>2044</v>
      </c>
      <c r="AM8" s="297">
        <v>2045</v>
      </c>
      <c r="AN8" s="298">
        <v>2046</v>
      </c>
    </row>
    <row r="9" spans="2:40">
      <c r="B9" s="239">
        <v>2</v>
      </c>
      <c r="C9" s="281">
        <f>D8+1</f>
        <v>41217</v>
      </c>
      <c r="D9" s="281">
        <f>DATE(YEAR(C9)+1,11,3)</f>
        <v>41581</v>
      </c>
      <c r="E9" s="240" t="s">
        <v>55</v>
      </c>
      <c r="F9" s="241" t="s">
        <v>55</v>
      </c>
      <c r="I9" s="229">
        <v>2022</v>
      </c>
      <c r="J9" s="284"/>
      <c r="K9" s="292"/>
      <c r="L9" s="296">
        <f>P21/O21-1</f>
        <v>-2.8240806961340348E-2</v>
      </c>
      <c r="N9" s="300" t="s">
        <v>64</v>
      </c>
      <c r="O9" s="301">
        <v>710935</v>
      </c>
      <c r="P9" s="301">
        <v>668816.5</v>
      </c>
      <c r="Q9" s="301">
        <v>783403</v>
      </c>
      <c r="R9" s="372">
        <v>808497</v>
      </c>
      <c r="S9" s="378">
        <f>(R9-Q9)/Q9</f>
        <v>3.2032044809631822E-2</v>
      </c>
      <c r="T9" s="301"/>
      <c r="U9" s="301"/>
      <c r="V9" s="301"/>
      <c r="W9" s="301"/>
      <c r="X9" s="301"/>
      <c r="Y9" s="301"/>
      <c r="Z9" s="301"/>
      <c r="AA9" s="301"/>
      <c r="AB9" s="301"/>
      <c r="AC9" s="301"/>
      <c r="AD9" s="301"/>
      <c r="AE9" s="301"/>
      <c r="AF9" s="301"/>
      <c r="AG9" s="301"/>
      <c r="AH9" s="301"/>
      <c r="AI9" s="301"/>
      <c r="AJ9" s="301"/>
      <c r="AN9" s="338"/>
    </row>
    <row r="10" spans="2:40">
      <c r="B10" s="239">
        <v>3</v>
      </c>
      <c r="C10" s="281">
        <f t="shared" ref="C10:C42" si="0">D9+1</f>
        <v>41582</v>
      </c>
      <c r="D10" s="281">
        <f t="shared" ref="D10:D42" si="1">DATE(YEAR(C10)+1,11,3)</f>
        <v>41946</v>
      </c>
      <c r="E10" s="240" t="s">
        <v>55</v>
      </c>
      <c r="F10" s="241" t="s">
        <v>55</v>
      </c>
      <c r="G10" s="225"/>
      <c r="I10" s="229">
        <v>2023</v>
      </c>
      <c r="J10" s="284">
        <v>1.4219999999999999</v>
      </c>
      <c r="K10" s="292">
        <v>1.5900000000000001E-2</v>
      </c>
      <c r="L10" s="277">
        <f t="shared" ref="L10:L33" si="2">J10*K10</f>
        <v>2.2609799999999999E-2</v>
      </c>
      <c r="M10" s="293"/>
      <c r="N10" s="300" t="s">
        <v>66</v>
      </c>
      <c r="O10" s="301">
        <v>562960.5</v>
      </c>
      <c r="P10" s="301">
        <v>560066</v>
      </c>
      <c r="Q10" s="301">
        <v>576600</v>
      </c>
      <c r="R10" s="372">
        <v>646902.5</v>
      </c>
      <c r="S10" s="378">
        <f t="shared" ref="S10:S18" si="3">(R10-Q10)/Q10</f>
        <v>0.12192594519597641</v>
      </c>
      <c r="T10" s="301"/>
      <c r="U10" s="301"/>
      <c r="V10" s="301"/>
      <c r="W10" s="301"/>
      <c r="X10" s="301"/>
      <c r="Y10" s="301"/>
      <c r="Z10" s="301"/>
      <c r="AA10" s="301"/>
      <c r="AB10" s="301"/>
      <c r="AC10" s="301"/>
      <c r="AD10" s="301"/>
      <c r="AE10" s="301"/>
      <c r="AF10" s="301"/>
      <c r="AG10" s="301"/>
      <c r="AH10" s="301"/>
      <c r="AI10" s="301"/>
      <c r="AJ10" s="301"/>
      <c r="AN10" s="338"/>
    </row>
    <row r="11" spans="2:40">
      <c r="B11" s="239">
        <v>4</v>
      </c>
      <c r="C11" s="281">
        <f t="shared" si="0"/>
        <v>41947</v>
      </c>
      <c r="D11" s="281">
        <f t="shared" si="1"/>
        <v>42311</v>
      </c>
      <c r="E11" s="240" t="s">
        <v>55</v>
      </c>
      <c r="F11" s="241" t="s">
        <v>55</v>
      </c>
      <c r="G11" s="226"/>
      <c r="I11" s="229">
        <v>2024</v>
      </c>
      <c r="J11" s="284">
        <v>1.421</v>
      </c>
      <c r="K11" s="292">
        <v>1.2999999999999999E-2</v>
      </c>
      <c r="L11" s="277">
        <f t="shared" si="2"/>
        <v>1.8473E-2</v>
      </c>
      <c r="M11" s="293"/>
      <c r="N11" s="300" t="s">
        <v>68</v>
      </c>
      <c r="O11" s="301">
        <v>520876</v>
      </c>
      <c r="P11" s="301">
        <v>590371</v>
      </c>
      <c r="Q11" s="301">
        <v>620177</v>
      </c>
      <c r="R11" s="372">
        <v>657551</v>
      </c>
      <c r="S11" s="378">
        <f t="shared" si="3"/>
        <v>6.0263440920898387E-2</v>
      </c>
      <c r="T11" s="301"/>
      <c r="U11" s="301"/>
      <c r="V11" s="301"/>
      <c r="W11" s="301"/>
      <c r="X11" s="301"/>
      <c r="Y11" s="301"/>
      <c r="Z11" s="301"/>
      <c r="AA11" s="301"/>
      <c r="AB11" s="301"/>
      <c r="AC11" s="301"/>
      <c r="AD11" s="301"/>
      <c r="AE11" s="301"/>
      <c r="AF11" s="301"/>
      <c r="AG11" s="301"/>
      <c r="AH11" s="301"/>
      <c r="AI11" s="301"/>
      <c r="AJ11" s="301"/>
      <c r="AN11" s="338"/>
    </row>
    <row r="12" spans="2:40">
      <c r="B12" s="239">
        <v>5</v>
      </c>
      <c r="C12" s="281">
        <f t="shared" si="0"/>
        <v>42312</v>
      </c>
      <c r="D12" s="281">
        <f t="shared" si="1"/>
        <v>42677</v>
      </c>
      <c r="E12" s="240" t="s">
        <v>55</v>
      </c>
      <c r="F12" s="241" t="s">
        <v>55</v>
      </c>
      <c r="G12" s="226"/>
      <c r="I12" s="229">
        <v>2025</v>
      </c>
      <c r="J12" s="284">
        <v>1.419</v>
      </c>
      <c r="K12" s="292">
        <v>1.7000000000000001E-2</v>
      </c>
      <c r="L12" s="277">
        <f t="shared" si="2"/>
        <v>2.4123000000000002E-2</v>
      </c>
      <c r="M12" s="293"/>
      <c r="N12" s="300" t="s">
        <v>70</v>
      </c>
      <c r="O12" s="301">
        <v>510193.5</v>
      </c>
      <c r="P12" s="301">
        <v>538311</v>
      </c>
      <c r="Q12" s="301">
        <v>564179</v>
      </c>
      <c r="R12" s="372">
        <v>619218</v>
      </c>
      <c r="S12" s="378">
        <f t="shared" si="3"/>
        <v>9.755591753681013E-2</v>
      </c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N12" s="338"/>
    </row>
    <row r="13" spans="2:40">
      <c r="B13" s="239">
        <v>6</v>
      </c>
      <c r="C13" s="281">
        <f t="shared" si="0"/>
        <v>42678</v>
      </c>
      <c r="D13" s="281">
        <f t="shared" si="1"/>
        <v>43042</v>
      </c>
      <c r="E13" s="240" t="s">
        <v>55</v>
      </c>
      <c r="F13" s="241" t="s">
        <v>55</v>
      </c>
      <c r="I13" s="229">
        <v>2026</v>
      </c>
      <c r="J13" s="284">
        <v>1.4159999999999999</v>
      </c>
      <c r="K13" s="292">
        <v>1.8499999999999999E-2</v>
      </c>
      <c r="L13" s="277">
        <f t="shared" si="2"/>
        <v>2.6195999999999997E-2</v>
      </c>
      <c r="M13" s="293"/>
      <c r="N13" s="300" t="s">
        <v>72</v>
      </c>
      <c r="O13" s="301">
        <v>521182.5</v>
      </c>
      <c r="P13" s="301">
        <v>520891</v>
      </c>
      <c r="Q13" s="301">
        <v>588053</v>
      </c>
      <c r="R13" s="372">
        <v>635274</v>
      </c>
      <c r="S13" s="378">
        <f t="shared" si="3"/>
        <v>8.0300585151338394E-2</v>
      </c>
      <c r="T13" s="301"/>
      <c r="U13" s="301"/>
      <c r="V13" s="301"/>
      <c r="W13" s="301"/>
      <c r="X13" s="301"/>
      <c r="Y13" s="301"/>
      <c r="Z13" s="301"/>
      <c r="AA13" s="301"/>
      <c r="AB13" s="301"/>
      <c r="AC13" s="301"/>
      <c r="AD13" s="301"/>
      <c r="AE13" s="301"/>
      <c r="AF13" s="301"/>
      <c r="AG13" s="301"/>
      <c r="AH13" s="301"/>
      <c r="AI13" s="301"/>
      <c r="AJ13" s="301"/>
      <c r="AN13" s="338"/>
    </row>
    <row r="14" spans="2:40">
      <c r="B14" s="239">
        <v>7</v>
      </c>
      <c r="C14" s="281">
        <f t="shared" si="0"/>
        <v>43043</v>
      </c>
      <c r="D14" s="281">
        <f t="shared" si="1"/>
        <v>43407</v>
      </c>
      <c r="E14" s="240" t="s">
        <v>55</v>
      </c>
      <c r="F14" s="241" t="s">
        <v>55</v>
      </c>
      <c r="I14" s="229">
        <v>2027</v>
      </c>
      <c r="J14" s="284">
        <v>1.4139999999999999</v>
      </c>
      <c r="K14" s="275">
        <v>1.84E-2</v>
      </c>
      <c r="L14" s="278">
        <f t="shared" si="2"/>
        <v>2.6017599999999998E-2</v>
      </c>
      <c r="M14" s="293"/>
      <c r="N14" s="300" t="s">
        <v>74</v>
      </c>
      <c r="O14" s="301">
        <v>551086.5</v>
      </c>
      <c r="P14" s="301">
        <v>474130.5</v>
      </c>
      <c r="Q14" s="301">
        <v>546179</v>
      </c>
      <c r="R14" s="372">
        <v>576039.5</v>
      </c>
      <c r="S14" s="378">
        <f t="shared" si="3"/>
        <v>5.4671636954185351E-2</v>
      </c>
      <c r="T14" s="301"/>
      <c r="U14" s="301"/>
      <c r="V14" s="301"/>
      <c r="W14" s="301"/>
      <c r="X14" s="301"/>
      <c r="Y14" s="301"/>
      <c r="Z14" s="301"/>
      <c r="AA14" s="301"/>
      <c r="AB14" s="301"/>
      <c r="AC14" s="301"/>
      <c r="AD14" s="301"/>
      <c r="AE14" s="301"/>
      <c r="AF14" s="301"/>
      <c r="AG14" s="301"/>
      <c r="AH14" s="301"/>
      <c r="AI14" s="301"/>
      <c r="AJ14" s="301"/>
      <c r="AN14" s="338"/>
    </row>
    <row r="15" spans="2:40">
      <c r="B15" s="239">
        <v>8</v>
      </c>
      <c r="C15" s="281">
        <f t="shared" si="0"/>
        <v>43408</v>
      </c>
      <c r="D15" s="281">
        <f t="shared" si="1"/>
        <v>43772</v>
      </c>
      <c r="E15" s="240" t="s">
        <v>55</v>
      </c>
      <c r="F15" s="241" t="s">
        <v>55</v>
      </c>
      <c r="I15" s="229">
        <v>2028</v>
      </c>
      <c r="J15" s="284">
        <v>1.411</v>
      </c>
      <c r="K15" s="275">
        <v>2.12E-2</v>
      </c>
      <c r="L15" s="278">
        <f t="shared" si="2"/>
        <v>2.9913200000000001E-2</v>
      </c>
      <c r="M15" s="293"/>
      <c r="N15" s="300" t="s">
        <v>76</v>
      </c>
      <c r="O15" s="301">
        <v>615742.5</v>
      </c>
      <c r="P15" s="301">
        <v>562280</v>
      </c>
      <c r="Q15" s="301">
        <v>602558</v>
      </c>
      <c r="R15" s="372">
        <v>693354.5</v>
      </c>
      <c r="S15" s="378">
        <f t="shared" si="3"/>
        <v>0.15068507927867525</v>
      </c>
      <c r="T15" s="301"/>
      <c r="U15" s="301"/>
      <c r="V15" s="301"/>
      <c r="W15" s="301"/>
      <c r="X15" s="301"/>
      <c r="Y15" s="301"/>
      <c r="Z15" s="301"/>
      <c r="AA15" s="301"/>
      <c r="AB15" s="301"/>
      <c r="AC15" s="301"/>
      <c r="AD15" s="301"/>
      <c r="AE15" s="301"/>
      <c r="AF15" s="301"/>
      <c r="AG15" s="301"/>
      <c r="AH15" s="301"/>
      <c r="AI15" s="301"/>
      <c r="AJ15" s="301"/>
      <c r="AN15" s="338"/>
    </row>
    <row r="16" spans="2:40">
      <c r="B16" s="239">
        <v>9</v>
      </c>
      <c r="C16" s="281">
        <f t="shared" si="0"/>
        <v>43773</v>
      </c>
      <c r="D16" s="281">
        <f t="shared" si="1"/>
        <v>44138</v>
      </c>
      <c r="E16" s="240" t="s">
        <v>55</v>
      </c>
      <c r="F16" s="241" t="s">
        <v>55</v>
      </c>
      <c r="I16" s="229">
        <v>2029</v>
      </c>
      <c r="J16" s="284">
        <v>1.407</v>
      </c>
      <c r="K16" s="275">
        <v>2.06E-2</v>
      </c>
      <c r="L16" s="278">
        <f t="shared" si="2"/>
        <v>2.8984200000000002E-2</v>
      </c>
      <c r="M16" s="293"/>
      <c r="N16" s="300" t="s">
        <v>78</v>
      </c>
      <c r="O16" s="301">
        <v>604674</v>
      </c>
      <c r="P16" s="301">
        <v>585575.5</v>
      </c>
      <c r="Q16" s="301">
        <v>619099</v>
      </c>
      <c r="R16" s="372">
        <v>681557</v>
      </c>
      <c r="S16" s="378">
        <f t="shared" si="3"/>
        <v>0.10088531882622973</v>
      </c>
      <c r="T16" s="301"/>
      <c r="U16" s="301"/>
      <c r="V16" s="301"/>
      <c r="W16" s="301"/>
      <c r="X16" s="301"/>
      <c r="Y16" s="301"/>
      <c r="Z16" s="301"/>
      <c r="AA16" s="301"/>
      <c r="AB16" s="301"/>
      <c r="AC16" s="301"/>
      <c r="AD16" s="301"/>
      <c r="AE16" s="301"/>
      <c r="AF16" s="301"/>
      <c r="AG16" s="301"/>
      <c r="AH16" s="301"/>
      <c r="AI16" s="301"/>
      <c r="AJ16" s="301"/>
      <c r="AN16" s="338"/>
    </row>
    <row r="17" spans="2:40">
      <c r="B17" s="239">
        <v>10</v>
      </c>
      <c r="C17" s="281">
        <f t="shared" si="0"/>
        <v>44139</v>
      </c>
      <c r="D17" s="281">
        <f t="shared" si="1"/>
        <v>44503</v>
      </c>
      <c r="E17" s="240" t="s">
        <v>55</v>
      </c>
      <c r="F17" s="241" t="s">
        <v>55</v>
      </c>
      <c r="I17" s="229">
        <v>2030</v>
      </c>
      <c r="J17" s="284">
        <v>1.4039999999999999</v>
      </c>
      <c r="K17" s="275">
        <v>2.01E-2</v>
      </c>
      <c r="L17" s="278">
        <f t="shared" si="2"/>
        <v>2.82204E-2</v>
      </c>
      <c r="M17" s="293"/>
      <c r="N17" s="300" t="s">
        <v>80</v>
      </c>
      <c r="O17" s="301">
        <v>647123</v>
      </c>
      <c r="P17" s="301">
        <v>591471</v>
      </c>
      <c r="Q17" s="301">
        <v>639365</v>
      </c>
      <c r="R17" s="372">
        <v>703849.5</v>
      </c>
      <c r="S17" s="378">
        <f t="shared" si="3"/>
        <v>0.1008571004043074</v>
      </c>
      <c r="T17" s="301"/>
      <c r="U17" s="301"/>
      <c r="V17" s="301"/>
      <c r="W17" s="301"/>
      <c r="X17" s="301"/>
      <c r="Y17" s="301"/>
      <c r="Z17" s="301"/>
      <c r="AA17" s="301"/>
      <c r="AB17" s="301"/>
      <c r="AC17" s="301"/>
      <c r="AD17" s="301"/>
      <c r="AE17" s="301"/>
      <c r="AF17" s="301"/>
      <c r="AG17" s="301"/>
      <c r="AH17" s="301"/>
      <c r="AI17" s="301"/>
      <c r="AJ17" s="301"/>
      <c r="AN17" s="338"/>
    </row>
    <row r="18" spans="2:40">
      <c r="B18" s="239">
        <v>11</v>
      </c>
      <c r="C18" s="281">
        <f t="shared" si="0"/>
        <v>44504</v>
      </c>
      <c r="D18" s="281">
        <f t="shared" si="1"/>
        <v>44868</v>
      </c>
      <c r="E18" s="242">
        <f>IF('Fluxo de Caixa'!C37="Sim",Q51,7029500)</f>
        <v>7025026.1500000004</v>
      </c>
      <c r="F18" s="241" t="s">
        <v>55</v>
      </c>
      <c r="I18" s="229">
        <v>2031</v>
      </c>
      <c r="J18" s="284">
        <v>1.4</v>
      </c>
      <c r="K18" s="275">
        <v>1.9599999999999999E-2</v>
      </c>
      <c r="L18" s="278">
        <f t="shared" si="2"/>
        <v>2.7439999999999996E-2</v>
      </c>
      <c r="M18" s="293"/>
      <c r="N18" s="300" t="s">
        <v>82</v>
      </c>
      <c r="O18" s="301">
        <v>673688</v>
      </c>
      <c r="P18" s="301">
        <v>636532.5</v>
      </c>
      <c r="Q18" s="301">
        <v>670890</v>
      </c>
      <c r="R18" s="372">
        <v>766078</v>
      </c>
      <c r="S18" s="378">
        <f t="shared" si="3"/>
        <v>0.14188317011730686</v>
      </c>
      <c r="T18" s="301"/>
      <c r="U18" s="301"/>
      <c r="V18" s="301"/>
      <c r="W18" s="301"/>
      <c r="X18" s="301"/>
      <c r="Y18" s="301"/>
      <c r="Z18" s="301"/>
      <c r="AA18" s="301"/>
      <c r="AB18" s="301"/>
      <c r="AC18" s="301"/>
      <c r="AD18" s="301"/>
      <c r="AE18" s="301"/>
      <c r="AF18" s="301"/>
      <c r="AG18" s="301"/>
      <c r="AH18" s="301"/>
      <c r="AI18" s="301"/>
      <c r="AJ18" s="301"/>
      <c r="AN18" s="338"/>
    </row>
    <row r="19" spans="2:40">
      <c r="B19" s="239">
        <v>12</v>
      </c>
      <c r="C19" s="281">
        <f t="shared" si="0"/>
        <v>44869</v>
      </c>
      <c r="D19" s="281">
        <f t="shared" si="1"/>
        <v>45233</v>
      </c>
      <c r="E19" s="374">
        <f>IF('Fluxo de Caixa'!C38="Não",E18*(1+F19),Tráfego!Q69)</f>
        <v>7500426.6999999993</v>
      </c>
      <c r="F19" s="243">
        <f>L9*(DATE(YEAR(C19),12,31)-C19+1)/_xlfn.DAYS(DATE(YEAR(C19),12,31),DATE(YEAR(C19)-1,12,31))+L10*(D19-DATE(YEAR(D19),1,1)+1)/_xlfn.DAYS(DATE(YEAR(D19),12,31),DATE(YEAR(D19)-1,12,31))</f>
        <v>1.4529429578745916E-2</v>
      </c>
      <c r="I19" s="229">
        <v>2032</v>
      </c>
      <c r="J19" s="284">
        <v>1.397</v>
      </c>
      <c r="K19" s="275">
        <v>1.9199999999999998E-2</v>
      </c>
      <c r="L19" s="278">
        <f t="shared" si="2"/>
        <v>2.68224E-2</v>
      </c>
      <c r="M19" s="293"/>
      <c r="N19" s="300" t="s">
        <v>84</v>
      </c>
      <c r="O19" s="336">
        <f>IF('Fluxo de Caixa'!C37="Não",594239.4,655295)</f>
        <v>655295</v>
      </c>
      <c r="P19" s="337">
        <v>621346.5</v>
      </c>
      <c r="Q19" s="301">
        <v>659203.5</v>
      </c>
      <c r="R19" s="372">
        <v>65349</v>
      </c>
      <c r="S19" s="377"/>
      <c r="T19" s="301"/>
      <c r="U19" s="301"/>
      <c r="V19" s="301"/>
      <c r="W19" s="301"/>
      <c r="X19" s="301"/>
      <c r="Y19" s="301"/>
      <c r="Z19" s="301"/>
      <c r="AA19" s="301"/>
      <c r="AB19" s="301"/>
      <c r="AC19" s="301"/>
      <c r="AD19" s="301"/>
      <c r="AE19" s="301"/>
      <c r="AF19" s="301"/>
      <c r="AG19" s="301"/>
      <c r="AH19" s="301"/>
      <c r="AI19" s="301"/>
      <c r="AJ19" s="301"/>
      <c r="AN19" s="338"/>
    </row>
    <row r="20" spans="2:40">
      <c r="B20" s="244">
        <v>13</v>
      </c>
      <c r="C20" s="282">
        <f t="shared" si="0"/>
        <v>45234</v>
      </c>
      <c r="D20" s="282">
        <f t="shared" si="1"/>
        <v>45599</v>
      </c>
      <c r="E20" s="374">
        <f>IF('Fluxo de Caixa'!C39="Não",E19*(1+F20),Tráfego!Q87)</f>
        <v>8158492.5</v>
      </c>
      <c r="F20" s="243">
        <f t="shared" ref="F20:F42" si="4">L10*(DATE(YEAR(C20),12,31)-C20+1)/_xlfn.DAYS(DATE(YEAR(C20),12,31),DATE(YEAR(C20)-1,12,31))+L11*(D20-DATE(YEAR(D20),1,1)+1)/_xlfn.DAYS(DATE(YEAR(D20),12,31),DATE(YEAR(D20)-1,12,31))</f>
        <v>1.9138374836439855E-2</v>
      </c>
      <c r="I20" s="229">
        <v>2033</v>
      </c>
      <c r="J20" s="284">
        <v>1.3939999999999999</v>
      </c>
      <c r="K20" s="275">
        <v>1.8800000000000001E-2</v>
      </c>
      <c r="L20" s="278">
        <f t="shared" si="2"/>
        <v>2.62072E-2</v>
      </c>
      <c r="M20" s="293"/>
      <c r="N20" s="300" t="s">
        <v>86</v>
      </c>
      <c r="O20" s="301">
        <v>644681</v>
      </c>
      <c r="P20" s="301">
        <v>664791.5</v>
      </c>
      <c r="Q20" s="301">
        <v>718767.5</v>
      </c>
      <c r="R20" s="301"/>
      <c r="S20" s="301"/>
      <c r="T20" s="301"/>
      <c r="U20" s="301"/>
      <c r="V20" s="301"/>
      <c r="W20" s="301"/>
      <c r="X20" s="301"/>
      <c r="Y20" s="301"/>
      <c r="Z20" s="301"/>
      <c r="AA20" s="301"/>
      <c r="AB20" s="301"/>
      <c r="AC20" s="301"/>
      <c r="AD20" s="301"/>
      <c r="AE20" s="301"/>
      <c r="AF20" s="301"/>
      <c r="AG20" s="301"/>
      <c r="AH20" s="301"/>
      <c r="AI20" s="301"/>
      <c r="AJ20" s="301"/>
      <c r="AN20" s="338"/>
    </row>
    <row r="21" spans="2:40" ht="15">
      <c r="B21" s="245">
        <v>14</v>
      </c>
      <c r="C21" s="283">
        <f t="shared" si="0"/>
        <v>45600</v>
      </c>
      <c r="D21" s="283">
        <f t="shared" si="1"/>
        <v>45964</v>
      </c>
      <c r="E21" s="240">
        <f t="shared" ref="E21:E42" si="5">E20*(1+F21)</f>
        <v>8347909.6192678465</v>
      </c>
      <c r="F21" s="243">
        <f t="shared" si="4"/>
        <v>2.3217171464930013E-2</v>
      </c>
      <c r="I21" s="229">
        <v>2034</v>
      </c>
      <c r="J21" s="284">
        <v>1.39</v>
      </c>
      <c r="K21" s="275">
        <v>1.84E-2</v>
      </c>
      <c r="L21" s="278">
        <f t="shared" si="2"/>
        <v>2.5575999999999998E-2</v>
      </c>
      <c r="M21" s="293"/>
      <c r="N21" s="347" t="s">
        <v>88</v>
      </c>
      <c r="O21" s="348">
        <f>SUM(O9:O20)</f>
        <v>7218437.5</v>
      </c>
      <c r="P21" s="348">
        <f>SUM(P9:P20)</f>
        <v>7014583</v>
      </c>
      <c r="Q21" s="348">
        <f>SUM(Q9:Q20)</f>
        <v>7588474</v>
      </c>
      <c r="R21" s="348">
        <f>SUM(R9:R20)</f>
        <v>6853670</v>
      </c>
      <c r="S21" s="348"/>
      <c r="T21" s="348"/>
      <c r="U21" s="348"/>
      <c r="V21" s="348"/>
      <c r="W21" s="348"/>
      <c r="X21" s="348"/>
      <c r="Y21" s="348"/>
      <c r="Z21" s="348"/>
      <c r="AA21" s="348"/>
      <c r="AB21" s="348"/>
      <c r="AC21" s="348"/>
      <c r="AD21" s="348"/>
      <c r="AE21" s="348"/>
      <c r="AF21" s="348"/>
      <c r="AG21" s="348"/>
      <c r="AH21" s="348"/>
      <c r="AI21" s="348"/>
      <c r="AJ21" s="348"/>
      <c r="AK21" s="348"/>
      <c r="AL21" s="348"/>
      <c r="AM21" s="348"/>
      <c r="AN21" s="348"/>
    </row>
    <row r="22" spans="2:40" ht="13.5" thickBot="1">
      <c r="B22" s="245">
        <v>15</v>
      </c>
      <c r="C22" s="283">
        <f t="shared" si="0"/>
        <v>45965</v>
      </c>
      <c r="D22" s="283">
        <f t="shared" si="1"/>
        <v>46329</v>
      </c>
      <c r="E22" s="240">
        <f t="shared" si="5"/>
        <v>8563841.5896126442</v>
      </c>
      <c r="F22" s="243">
        <f t="shared" si="4"/>
        <v>2.5866591780821915E-2</v>
      </c>
      <c r="I22" s="229">
        <v>2035</v>
      </c>
      <c r="J22" s="284">
        <v>1.387</v>
      </c>
      <c r="K22" s="275">
        <v>1.8100000000000002E-2</v>
      </c>
      <c r="L22" s="278">
        <f t="shared" si="2"/>
        <v>2.5104700000000001E-2</v>
      </c>
      <c r="M22" s="293"/>
      <c r="N22" s="349" t="s">
        <v>279</v>
      </c>
      <c r="O22" s="350">
        <v>0</v>
      </c>
      <c r="P22" s="351">
        <f>P21/O21-1</f>
        <v>-2.8240806961340348E-2</v>
      </c>
      <c r="Q22" s="351">
        <f>Q21/P21-1</f>
        <v>8.1813986661787297E-2</v>
      </c>
      <c r="R22" s="351">
        <f>R21/Q21-1</f>
        <v>-9.6831589592321188E-2</v>
      </c>
      <c r="S22" s="339"/>
      <c r="T22" s="339"/>
      <c r="U22" s="339"/>
      <c r="V22" s="339"/>
      <c r="W22" s="339"/>
      <c r="X22" s="339"/>
      <c r="Y22" s="339"/>
      <c r="Z22" s="339"/>
      <c r="AA22" s="339"/>
      <c r="AB22" s="339"/>
      <c r="AC22" s="339"/>
      <c r="AD22" s="339"/>
      <c r="AE22" s="339"/>
      <c r="AF22" s="339"/>
      <c r="AG22" s="339"/>
      <c r="AH22" s="339"/>
      <c r="AI22" s="339"/>
      <c r="AJ22" s="339"/>
      <c r="AK22" s="339"/>
      <c r="AL22" s="339"/>
      <c r="AM22" s="339"/>
      <c r="AN22" s="340"/>
    </row>
    <row r="23" spans="2:40">
      <c r="B23" s="245">
        <v>16</v>
      </c>
      <c r="C23" s="283">
        <f t="shared" si="0"/>
        <v>46330</v>
      </c>
      <c r="D23" s="283">
        <f t="shared" si="1"/>
        <v>46694</v>
      </c>
      <c r="E23" s="240">
        <f t="shared" si="5"/>
        <v>8786894.9665591978</v>
      </c>
      <c r="F23" s="243">
        <f t="shared" si="4"/>
        <v>2.6045948493150683E-2</v>
      </c>
      <c r="I23" s="229">
        <v>2036</v>
      </c>
      <c r="J23" s="284">
        <v>1.383</v>
      </c>
      <c r="K23" s="275">
        <v>1.78E-2</v>
      </c>
      <c r="L23" s="278">
        <f t="shared" si="2"/>
        <v>2.4617400000000001E-2</v>
      </c>
      <c r="M23" s="293"/>
    </row>
    <row r="24" spans="2:40">
      <c r="B24" s="245">
        <v>17</v>
      </c>
      <c r="C24" s="283">
        <f t="shared" si="0"/>
        <v>46695</v>
      </c>
      <c r="D24" s="283">
        <f t="shared" si="1"/>
        <v>47060</v>
      </c>
      <c r="E24" s="240">
        <f t="shared" si="5"/>
        <v>9044413.9066939577</v>
      </c>
      <c r="F24" s="243">
        <f t="shared" si="4"/>
        <v>2.9307160392244926E-2</v>
      </c>
      <c r="I24" s="229">
        <v>2037</v>
      </c>
      <c r="J24" s="284">
        <v>1.38</v>
      </c>
      <c r="K24" s="275">
        <v>1.7500000000000002E-2</v>
      </c>
      <c r="L24" s="278">
        <f t="shared" si="2"/>
        <v>2.4150000000000001E-2</v>
      </c>
      <c r="M24" s="293"/>
    </row>
    <row r="25" spans="2:40">
      <c r="B25" s="245">
        <v>18</v>
      </c>
      <c r="C25" s="283">
        <f t="shared" si="0"/>
        <v>47061</v>
      </c>
      <c r="D25" s="283">
        <f t="shared" si="1"/>
        <v>47425</v>
      </c>
      <c r="E25" s="240">
        <f t="shared" si="5"/>
        <v>9307776.6999865398</v>
      </c>
      <c r="F25" s="243">
        <f t="shared" si="4"/>
        <v>2.9118834676248227E-2</v>
      </c>
      <c r="I25" s="229">
        <v>2038</v>
      </c>
      <c r="J25" s="284">
        <v>1.3759999999999999</v>
      </c>
      <c r="K25" s="275">
        <v>1.7100000000000001E-2</v>
      </c>
      <c r="L25" s="278">
        <f t="shared" si="2"/>
        <v>2.3529599999999998E-2</v>
      </c>
      <c r="M25" s="293"/>
    </row>
    <row r="26" spans="2:40">
      <c r="B26" s="245">
        <v>19</v>
      </c>
      <c r="C26" s="283">
        <f t="shared" si="0"/>
        <v>47426</v>
      </c>
      <c r="D26" s="283">
        <f t="shared" si="1"/>
        <v>47790</v>
      </c>
      <c r="E26" s="240">
        <f t="shared" si="5"/>
        <v>9571575.5753541812</v>
      </c>
      <c r="F26" s="243">
        <f t="shared" si="4"/>
        <v>2.8341770958904104E-2</v>
      </c>
      <c r="I26" s="229">
        <v>2039</v>
      </c>
      <c r="J26" s="284">
        <v>1.373</v>
      </c>
      <c r="K26" s="275">
        <v>1.6799999999999999E-2</v>
      </c>
      <c r="L26" s="278">
        <f t="shared" si="2"/>
        <v>2.3066399999999997E-2</v>
      </c>
      <c r="M26" s="293"/>
    </row>
    <row r="27" spans="2:40">
      <c r="B27" s="245">
        <v>20</v>
      </c>
      <c r="C27" s="283">
        <f t="shared" si="0"/>
        <v>47791</v>
      </c>
      <c r="D27" s="283">
        <f t="shared" si="1"/>
        <v>48155</v>
      </c>
      <c r="E27" s="240">
        <f t="shared" si="5"/>
        <v>9835406.5684284288</v>
      </c>
      <c r="F27" s="243">
        <f t="shared" si="4"/>
        <v>2.7564008767123283E-2</v>
      </c>
      <c r="I27" s="229">
        <v>2040</v>
      </c>
      <c r="J27" s="284">
        <v>1.369</v>
      </c>
      <c r="K27" s="275">
        <v>1.6500000000000001E-2</v>
      </c>
      <c r="L27" s="278">
        <f t="shared" si="2"/>
        <v>2.2588500000000001E-2</v>
      </c>
      <c r="M27" s="293"/>
    </row>
    <row r="28" spans="2:40">
      <c r="B28" s="245">
        <v>21</v>
      </c>
      <c r="C28" s="283">
        <f t="shared" si="0"/>
        <v>48156</v>
      </c>
      <c r="D28" s="283">
        <f t="shared" si="1"/>
        <v>48521</v>
      </c>
      <c r="E28" s="240">
        <f t="shared" si="5"/>
        <v>10100295.552809343</v>
      </c>
      <c r="F28" s="243">
        <f t="shared" si="4"/>
        <v>2.6932184504828205E-2</v>
      </c>
      <c r="I28" s="229">
        <v>2041</v>
      </c>
      <c r="J28" s="284">
        <v>1.3660000000000001</v>
      </c>
      <c r="K28" s="275">
        <v>1.61E-2</v>
      </c>
      <c r="L28" s="278">
        <f t="shared" si="2"/>
        <v>2.1992600000000001E-2</v>
      </c>
      <c r="M28" s="293"/>
    </row>
    <row r="29" spans="2:40">
      <c r="B29" s="245">
        <v>22</v>
      </c>
      <c r="C29" s="283">
        <f t="shared" si="0"/>
        <v>48522</v>
      </c>
      <c r="D29" s="283">
        <f t="shared" si="1"/>
        <v>48886</v>
      </c>
      <c r="E29" s="240">
        <f t="shared" si="5"/>
        <v>10365865.779934594</v>
      </c>
      <c r="F29" s="243">
        <f t="shared" si="4"/>
        <v>2.6293312481473163E-2</v>
      </c>
      <c r="I29" s="229">
        <v>2042</v>
      </c>
      <c r="J29" s="284">
        <v>1.363</v>
      </c>
      <c r="K29" s="275">
        <v>1.5699999999999999E-2</v>
      </c>
      <c r="L29" s="278">
        <f t="shared" si="2"/>
        <v>2.1399099999999997E-2</v>
      </c>
      <c r="M29" s="293"/>
    </row>
    <row r="30" spans="2:40">
      <c r="B30" s="245">
        <v>23</v>
      </c>
      <c r="C30" s="283">
        <f t="shared" si="0"/>
        <v>48887</v>
      </c>
      <c r="D30" s="283">
        <f t="shared" si="1"/>
        <v>49251</v>
      </c>
      <c r="E30" s="240">
        <f t="shared" si="5"/>
        <v>10632022.862299893</v>
      </c>
      <c r="F30" s="243">
        <f t="shared" si="4"/>
        <v>2.5676300273972601E-2</v>
      </c>
      <c r="I30" s="229">
        <v>2043</v>
      </c>
      <c r="J30" s="284">
        <v>1.36</v>
      </c>
      <c r="K30" s="275">
        <v>1.5299999999999999E-2</v>
      </c>
      <c r="L30" s="278">
        <f t="shared" si="2"/>
        <v>2.0808E-2</v>
      </c>
      <c r="M30" s="293"/>
    </row>
    <row r="31" spans="2:40">
      <c r="B31" s="245">
        <v>24</v>
      </c>
      <c r="C31" s="283">
        <f t="shared" si="0"/>
        <v>49252</v>
      </c>
      <c r="D31" s="283">
        <f t="shared" si="1"/>
        <v>49616</v>
      </c>
      <c r="E31" s="240">
        <f t="shared" si="5"/>
        <v>10899732.854864087</v>
      </c>
      <c r="F31" s="243">
        <f t="shared" si="4"/>
        <v>2.5179591506849314E-2</v>
      </c>
      <c r="I31" s="229">
        <v>2044</v>
      </c>
      <c r="J31" s="284">
        <v>1.357</v>
      </c>
      <c r="K31" s="275">
        <v>1.4800000000000001E-2</v>
      </c>
      <c r="L31" s="278">
        <f t="shared" si="2"/>
        <v>2.00836E-2</v>
      </c>
      <c r="M31" s="293"/>
    </row>
    <row r="32" spans="2:40">
      <c r="B32" s="245">
        <v>25</v>
      </c>
      <c r="C32" s="283">
        <f t="shared" si="0"/>
        <v>49617</v>
      </c>
      <c r="D32" s="283">
        <f t="shared" si="1"/>
        <v>49982</v>
      </c>
      <c r="E32" s="240">
        <f t="shared" si="5"/>
        <v>11169016.444346687</v>
      </c>
      <c r="F32" s="243">
        <f t="shared" si="4"/>
        <v>2.4705521967213116E-2</v>
      </c>
      <c r="I32" s="229">
        <v>2045</v>
      </c>
      <c r="J32" s="284">
        <v>1.3540000000000001</v>
      </c>
      <c r="K32" s="275">
        <v>1.43E-2</v>
      </c>
      <c r="L32" s="278">
        <f t="shared" si="2"/>
        <v>1.9362200000000003E-2</v>
      </c>
      <c r="M32" s="293"/>
    </row>
    <row r="33" spans="2:17" ht="13.5" thickBot="1">
      <c r="B33" s="245">
        <v>26</v>
      </c>
      <c r="C33" s="283">
        <f t="shared" si="0"/>
        <v>49983</v>
      </c>
      <c r="D33" s="283">
        <f t="shared" si="1"/>
        <v>50347</v>
      </c>
      <c r="E33" s="240">
        <f t="shared" si="5"/>
        <v>11439458.359831451</v>
      </c>
      <c r="F33" s="243">
        <f t="shared" si="4"/>
        <v>2.4213583786211544E-2</v>
      </c>
      <c r="I33" s="230">
        <v>2046</v>
      </c>
      <c r="J33" s="285">
        <v>1.351</v>
      </c>
      <c r="K33" s="276">
        <v>1.3899999999999999E-2</v>
      </c>
      <c r="L33" s="279">
        <f t="shared" si="2"/>
        <v>1.8778899999999998E-2</v>
      </c>
      <c r="M33" s="293"/>
    </row>
    <row r="34" spans="2:17">
      <c r="B34" s="245">
        <v>27</v>
      </c>
      <c r="C34" s="283">
        <f t="shared" si="0"/>
        <v>50348</v>
      </c>
      <c r="D34" s="283">
        <f t="shared" si="1"/>
        <v>50712</v>
      </c>
      <c r="E34" s="240">
        <f t="shared" si="5"/>
        <v>11709751.988071525</v>
      </c>
      <c r="F34" s="243">
        <f t="shared" si="4"/>
        <v>2.3628184109589039E-2</v>
      </c>
      <c r="I34" s="331"/>
      <c r="J34" s="284"/>
      <c r="K34" s="275"/>
      <c r="L34" s="332"/>
      <c r="M34" s="293"/>
    </row>
    <row r="35" spans="2:17" ht="13.5" thickBot="1">
      <c r="B35" s="245">
        <v>28</v>
      </c>
      <c r="C35" s="283">
        <f t="shared" si="0"/>
        <v>50713</v>
      </c>
      <c r="D35" s="283">
        <f t="shared" si="1"/>
        <v>51077</v>
      </c>
      <c r="E35" s="240">
        <f t="shared" si="5"/>
        <v>11980715.70040592</v>
      </c>
      <c r="F35" s="243">
        <f t="shared" si="4"/>
        <v>2.3140004383561643E-2</v>
      </c>
      <c r="I35" s="333" t="s">
        <v>280</v>
      </c>
      <c r="K35" s="224"/>
      <c r="L35" s="224"/>
      <c r="M35" s="294"/>
    </row>
    <row r="36" spans="2:17">
      <c r="B36" s="245">
        <v>29</v>
      </c>
      <c r="C36" s="283">
        <f t="shared" si="0"/>
        <v>51078</v>
      </c>
      <c r="D36" s="283">
        <f t="shared" si="1"/>
        <v>51443</v>
      </c>
      <c r="E36" s="240">
        <f t="shared" si="5"/>
        <v>12252369.412139356</v>
      </c>
      <c r="F36" s="243">
        <f t="shared" si="4"/>
        <v>2.267424739276892E-2</v>
      </c>
      <c r="I36" s="341" t="s">
        <v>59</v>
      </c>
      <c r="J36" s="342" t="s">
        <v>60</v>
      </c>
      <c r="K36" s="344" t="s">
        <v>61</v>
      </c>
      <c r="L36" s="345"/>
      <c r="M36" s="346"/>
      <c r="N36" s="344" t="s">
        <v>62</v>
      </c>
      <c r="O36" s="345"/>
      <c r="P36" s="346"/>
      <c r="Q36" s="343" t="s">
        <v>63</v>
      </c>
    </row>
    <row r="37" spans="2:17">
      <c r="B37" s="245">
        <v>30</v>
      </c>
      <c r="C37" s="283">
        <f t="shared" si="0"/>
        <v>51444</v>
      </c>
      <c r="D37" s="283">
        <f t="shared" si="1"/>
        <v>51808</v>
      </c>
      <c r="E37" s="240">
        <f t="shared" si="5"/>
        <v>12522870.899838895</v>
      </c>
      <c r="F37" s="243">
        <f t="shared" si="4"/>
        <v>2.2077483840107794E-2</v>
      </c>
      <c r="I37" s="323"/>
      <c r="J37" s="325"/>
      <c r="K37" s="302" t="s">
        <v>50</v>
      </c>
      <c r="L37" s="303" t="s">
        <v>51</v>
      </c>
      <c r="M37" s="304" t="s">
        <v>65</v>
      </c>
      <c r="N37" s="302" t="s">
        <v>50</v>
      </c>
      <c r="O37" s="303" t="s">
        <v>51</v>
      </c>
      <c r="P37" s="304" t="s">
        <v>65</v>
      </c>
      <c r="Q37" s="327"/>
    </row>
    <row r="38" spans="2:17">
      <c r="B38" s="245">
        <v>31</v>
      </c>
      <c r="C38" s="283">
        <f t="shared" si="0"/>
        <v>51809</v>
      </c>
      <c r="D38" s="283">
        <f t="shared" si="1"/>
        <v>52173</v>
      </c>
      <c r="E38" s="240">
        <f t="shared" si="5"/>
        <v>12792030.093319817</v>
      </c>
      <c r="F38" s="243">
        <f t="shared" si="4"/>
        <v>2.1493409589041095E-2</v>
      </c>
      <c r="I38" s="305" t="s">
        <v>67</v>
      </c>
      <c r="J38" s="306">
        <v>655295</v>
      </c>
      <c r="K38" s="307">
        <v>44501</v>
      </c>
      <c r="L38" s="308">
        <f>EOMONTH(K38,0)</f>
        <v>44530</v>
      </c>
      <c r="M38" s="309">
        <f>L38-K38+1</f>
        <v>30</v>
      </c>
      <c r="N38" s="307">
        <v>44504</v>
      </c>
      <c r="O38" s="308">
        <f>L38</f>
        <v>44530</v>
      </c>
      <c r="P38" s="309">
        <f>O38-N38+1</f>
        <v>27</v>
      </c>
      <c r="Q38" s="310">
        <f>P38/M38*J38</f>
        <v>589765.5</v>
      </c>
    </row>
    <row r="39" spans="2:17">
      <c r="B39" s="245">
        <v>32</v>
      </c>
      <c r="C39" s="283">
        <f t="shared" si="0"/>
        <v>52174</v>
      </c>
      <c r="D39" s="283">
        <f t="shared" si="1"/>
        <v>52538</v>
      </c>
      <c r="E39" s="240">
        <f t="shared" si="5"/>
        <v>13059408.188107952</v>
      </c>
      <c r="F39" s="243">
        <f t="shared" si="4"/>
        <v>2.0901928219178082E-2</v>
      </c>
      <c r="I39" s="305" t="s">
        <v>69</v>
      </c>
      <c r="J39" s="306">
        <f>O20</f>
        <v>644681</v>
      </c>
      <c r="K39" s="307">
        <v>44531</v>
      </c>
      <c r="L39" s="308">
        <f t="shared" ref="L39:L50" si="6">EOMONTH(K39,0)</f>
        <v>44561</v>
      </c>
      <c r="M39" s="309">
        <f t="shared" ref="M39:M50" si="7">L39-K39+1</f>
        <v>31</v>
      </c>
      <c r="N39" s="307">
        <f>K39</f>
        <v>44531</v>
      </c>
      <c r="O39" s="308">
        <f>L39</f>
        <v>44561</v>
      </c>
      <c r="P39" s="309">
        <f t="shared" ref="P39:P50" si="8">O39-N39+1</f>
        <v>31</v>
      </c>
      <c r="Q39" s="310">
        <f t="shared" ref="Q39:Q50" si="9">P39/M39*J39</f>
        <v>644681</v>
      </c>
    </row>
    <row r="40" spans="2:17">
      <c r="B40" s="245">
        <v>33</v>
      </c>
      <c r="C40" s="283">
        <f t="shared" si="0"/>
        <v>52539</v>
      </c>
      <c r="D40" s="283">
        <f t="shared" si="1"/>
        <v>52904</v>
      </c>
      <c r="E40" s="240">
        <f t="shared" si="5"/>
        <v>13323305.261225117</v>
      </c>
      <c r="F40" s="243">
        <f t="shared" si="4"/>
        <v>2.0207429717793247E-2</v>
      </c>
      <c r="I40" s="305" t="s">
        <v>71</v>
      </c>
      <c r="J40" s="306">
        <f t="shared" ref="J40:J50" si="10">P9</f>
        <v>668816.5</v>
      </c>
      <c r="K40" s="307">
        <v>44562</v>
      </c>
      <c r="L40" s="308">
        <f t="shared" si="6"/>
        <v>44592</v>
      </c>
      <c r="M40" s="309">
        <f t="shared" si="7"/>
        <v>31</v>
      </c>
      <c r="N40" s="307">
        <f t="shared" ref="N40:O50" si="11">K40</f>
        <v>44562</v>
      </c>
      <c r="O40" s="308">
        <f t="shared" si="11"/>
        <v>44592</v>
      </c>
      <c r="P40" s="309">
        <f t="shared" si="8"/>
        <v>31</v>
      </c>
      <c r="Q40" s="310">
        <f t="shared" si="9"/>
        <v>668816.5</v>
      </c>
    </row>
    <row r="41" spans="2:17">
      <c r="B41" s="245">
        <v>34</v>
      </c>
      <c r="C41" s="283">
        <f t="shared" si="0"/>
        <v>52905</v>
      </c>
      <c r="D41" s="283">
        <f t="shared" si="1"/>
        <v>53269</v>
      </c>
      <c r="E41" s="240">
        <f t="shared" si="5"/>
        <v>13582684.884827022</v>
      </c>
      <c r="F41" s="243">
        <f t="shared" si="4"/>
        <v>1.9468113843850589E-2</v>
      </c>
      <c r="I41" s="305" t="s">
        <v>73</v>
      </c>
      <c r="J41" s="306">
        <f t="shared" si="10"/>
        <v>560066</v>
      </c>
      <c r="K41" s="307">
        <v>44593</v>
      </c>
      <c r="L41" s="308">
        <f t="shared" si="6"/>
        <v>44620</v>
      </c>
      <c r="M41" s="309">
        <f t="shared" si="7"/>
        <v>28</v>
      </c>
      <c r="N41" s="307">
        <f t="shared" si="11"/>
        <v>44593</v>
      </c>
      <c r="O41" s="308">
        <f t="shared" si="11"/>
        <v>44620</v>
      </c>
      <c r="P41" s="309">
        <f t="shared" si="8"/>
        <v>28</v>
      </c>
      <c r="Q41" s="310">
        <f t="shared" si="9"/>
        <v>560066</v>
      </c>
    </row>
    <row r="42" spans="2:17">
      <c r="B42" s="245">
        <v>35</v>
      </c>
      <c r="C42" s="283">
        <f t="shared" si="0"/>
        <v>53270</v>
      </c>
      <c r="D42" s="283">
        <f t="shared" si="1"/>
        <v>53634</v>
      </c>
      <c r="E42" s="240">
        <f t="shared" si="5"/>
        <v>13839011.7283269</v>
      </c>
      <c r="F42" s="243">
        <f t="shared" si="4"/>
        <v>1.8871588767123283E-2</v>
      </c>
      <c r="G42" s="225"/>
      <c r="I42" s="305" t="s">
        <v>75</v>
      </c>
      <c r="J42" s="306">
        <f t="shared" si="10"/>
        <v>590371</v>
      </c>
      <c r="K42" s="307">
        <v>44621</v>
      </c>
      <c r="L42" s="308">
        <f t="shared" si="6"/>
        <v>44651</v>
      </c>
      <c r="M42" s="309">
        <f t="shared" si="7"/>
        <v>31</v>
      </c>
      <c r="N42" s="307">
        <f t="shared" si="11"/>
        <v>44621</v>
      </c>
      <c r="O42" s="308">
        <f t="shared" si="11"/>
        <v>44651</v>
      </c>
      <c r="P42" s="309">
        <f t="shared" si="8"/>
        <v>31</v>
      </c>
      <c r="Q42" s="310">
        <f t="shared" si="9"/>
        <v>590371</v>
      </c>
    </row>
    <row r="43" spans="2:17" ht="13.5" thickBot="1">
      <c r="B43" s="246" t="s">
        <v>88</v>
      </c>
      <c r="C43" s="280"/>
      <c r="D43" s="280"/>
      <c r="E43" s="247">
        <f>SUM(E8:E42)</f>
        <v>265810304.28625134</v>
      </c>
      <c r="F43" s="248"/>
      <c r="I43" s="305" t="s">
        <v>77</v>
      </c>
      <c r="J43" s="306">
        <f t="shared" si="10"/>
        <v>538311</v>
      </c>
      <c r="K43" s="307">
        <v>44652</v>
      </c>
      <c r="L43" s="308">
        <f t="shared" si="6"/>
        <v>44681</v>
      </c>
      <c r="M43" s="309">
        <f t="shared" si="7"/>
        <v>30</v>
      </c>
      <c r="N43" s="307">
        <f t="shared" si="11"/>
        <v>44652</v>
      </c>
      <c r="O43" s="308">
        <f t="shared" si="11"/>
        <v>44681</v>
      </c>
      <c r="P43" s="309">
        <f t="shared" si="8"/>
        <v>30</v>
      </c>
      <c r="Q43" s="310">
        <f t="shared" si="9"/>
        <v>538311</v>
      </c>
    </row>
    <row r="44" spans="2:17">
      <c r="B44" s="227"/>
      <c r="C44" s="227"/>
      <c r="D44" s="227"/>
      <c r="E44" s="226"/>
      <c r="F44" s="224"/>
      <c r="I44" s="305" t="s">
        <v>79</v>
      </c>
      <c r="J44" s="306">
        <f t="shared" si="10"/>
        <v>520891</v>
      </c>
      <c r="K44" s="307">
        <v>44682</v>
      </c>
      <c r="L44" s="308">
        <f t="shared" si="6"/>
        <v>44712</v>
      </c>
      <c r="M44" s="309">
        <f t="shared" si="7"/>
        <v>31</v>
      </c>
      <c r="N44" s="307">
        <f t="shared" si="11"/>
        <v>44682</v>
      </c>
      <c r="O44" s="308">
        <f t="shared" si="11"/>
        <v>44712</v>
      </c>
      <c r="P44" s="309">
        <f t="shared" si="8"/>
        <v>31</v>
      </c>
      <c r="Q44" s="310">
        <f t="shared" si="9"/>
        <v>520891</v>
      </c>
    </row>
    <row r="45" spans="2:17">
      <c r="E45" s="295"/>
      <c r="I45" s="305" t="s">
        <v>81</v>
      </c>
      <c r="J45" s="306">
        <f t="shared" si="10"/>
        <v>474130.5</v>
      </c>
      <c r="K45" s="307">
        <v>44713</v>
      </c>
      <c r="L45" s="308">
        <f t="shared" si="6"/>
        <v>44742</v>
      </c>
      <c r="M45" s="309">
        <f t="shared" si="7"/>
        <v>30</v>
      </c>
      <c r="N45" s="307">
        <f t="shared" si="11"/>
        <v>44713</v>
      </c>
      <c r="O45" s="308">
        <f t="shared" si="11"/>
        <v>44742</v>
      </c>
      <c r="P45" s="309">
        <f t="shared" si="8"/>
        <v>30</v>
      </c>
      <c r="Q45" s="310">
        <f t="shared" si="9"/>
        <v>474130.5</v>
      </c>
    </row>
    <row r="46" spans="2:17">
      <c r="I46" s="305" t="s">
        <v>83</v>
      </c>
      <c r="J46" s="306">
        <f t="shared" si="10"/>
        <v>562280</v>
      </c>
      <c r="K46" s="307">
        <v>44743</v>
      </c>
      <c r="L46" s="308">
        <f t="shared" si="6"/>
        <v>44773</v>
      </c>
      <c r="M46" s="309">
        <f t="shared" si="7"/>
        <v>31</v>
      </c>
      <c r="N46" s="307">
        <f t="shared" si="11"/>
        <v>44743</v>
      </c>
      <c r="O46" s="308">
        <f t="shared" si="11"/>
        <v>44773</v>
      </c>
      <c r="P46" s="309">
        <f t="shared" si="8"/>
        <v>31</v>
      </c>
      <c r="Q46" s="310">
        <f t="shared" si="9"/>
        <v>562280</v>
      </c>
    </row>
    <row r="47" spans="2:17">
      <c r="I47" s="305" t="s">
        <v>85</v>
      </c>
      <c r="J47" s="306">
        <f t="shared" si="10"/>
        <v>585575.5</v>
      </c>
      <c r="K47" s="307">
        <v>44774</v>
      </c>
      <c r="L47" s="308">
        <f t="shared" si="6"/>
        <v>44804</v>
      </c>
      <c r="M47" s="309">
        <f t="shared" si="7"/>
        <v>31</v>
      </c>
      <c r="N47" s="307">
        <f t="shared" si="11"/>
        <v>44774</v>
      </c>
      <c r="O47" s="308">
        <f t="shared" si="11"/>
        <v>44804</v>
      </c>
      <c r="P47" s="309">
        <f t="shared" si="8"/>
        <v>31</v>
      </c>
      <c r="Q47" s="310">
        <f t="shared" si="9"/>
        <v>585575.5</v>
      </c>
    </row>
    <row r="48" spans="2:17">
      <c r="I48" s="305" t="s">
        <v>87</v>
      </c>
      <c r="J48" s="306">
        <f t="shared" si="10"/>
        <v>591471</v>
      </c>
      <c r="K48" s="307">
        <v>44805</v>
      </c>
      <c r="L48" s="308">
        <f t="shared" si="6"/>
        <v>44834</v>
      </c>
      <c r="M48" s="309">
        <f t="shared" si="7"/>
        <v>30</v>
      </c>
      <c r="N48" s="307">
        <f t="shared" si="11"/>
        <v>44805</v>
      </c>
      <c r="O48" s="308">
        <f t="shared" si="11"/>
        <v>44834</v>
      </c>
      <c r="P48" s="309">
        <f t="shared" si="8"/>
        <v>30</v>
      </c>
      <c r="Q48" s="310">
        <f t="shared" si="9"/>
        <v>591471</v>
      </c>
    </row>
    <row r="49" spans="9:17">
      <c r="I49" s="305" t="s">
        <v>89</v>
      </c>
      <c r="J49" s="306">
        <f t="shared" si="10"/>
        <v>636532.5</v>
      </c>
      <c r="K49" s="307">
        <v>44835</v>
      </c>
      <c r="L49" s="308">
        <f t="shared" si="6"/>
        <v>44865</v>
      </c>
      <c r="M49" s="309">
        <f t="shared" si="7"/>
        <v>31</v>
      </c>
      <c r="N49" s="307">
        <f t="shared" si="11"/>
        <v>44835</v>
      </c>
      <c r="O49" s="308">
        <f t="shared" si="11"/>
        <v>44865</v>
      </c>
      <c r="P49" s="309">
        <f t="shared" si="8"/>
        <v>31</v>
      </c>
      <c r="Q49" s="310">
        <f t="shared" si="9"/>
        <v>636532.5</v>
      </c>
    </row>
    <row r="50" spans="9:17">
      <c r="I50" s="305" t="s">
        <v>90</v>
      </c>
      <c r="J50" s="306">
        <f t="shared" si="10"/>
        <v>621346.5</v>
      </c>
      <c r="K50" s="307">
        <v>44866</v>
      </c>
      <c r="L50" s="308">
        <f t="shared" si="6"/>
        <v>44895</v>
      </c>
      <c r="M50" s="309">
        <f t="shared" si="7"/>
        <v>30</v>
      </c>
      <c r="N50" s="307">
        <f t="shared" si="11"/>
        <v>44866</v>
      </c>
      <c r="O50" s="308">
        <v>44868</v>
      </c>
      <c r="P50" s="309">
        <f t="shared" si="8"/>
        <v>3</v>
      </c>
      <c r="Q50" s="310">
        <f t="shared" si="9"/>
        <v>62134.65</v>
      </c>
    </row>
    <row r="51" spans="9:17" ht="13.5" thickBot="1">
      <c r="I51" s="311" t="s">
        <v>88</v>
      </c>
      <c r="J51" s="312">
        <f>SUM(J38:J50)</f>
        <v>7649767.5</v>
      </c>
      <c r="K51" s="313">
        <f>SMALL(K38:K50,1)</f>
        <v>44501</v>
      </c>
      <c r="L51" s="313">
        <f>LARGE(L38:L50,1)</f>
        <v>44895</v>
      </c>
      <c r="M51" s="314">
        <f>SUM(M38:M50)</f>
        <v>395</v>
      </c>
      <c r="N51" s="313">
        <f>SMALL(N38:N50,1)</f>
        <v>44504</v>
      </c>
      <c r="O51" s="313">
        <f>LARGE(O38:O50,1)</f>
        <v>44868</v>
      </c>
      <c r="P51" s="314">
        <f>SUM(P38:P50)</f>
        <v>365</v>
      </c>
      <c r="Q51" s="312">
        <f>SUM(Q38:Q50)</f>
        <v>7025026.1500000004</v>
      </c>
    </row>
    <row r="53" spans="9:17" ht="13.5" thickBot="1">
      <c r="I53" s="333" t="s">
        <v>281</v>
      </c>
      <c r="K53" s="224"/>
      <c r="L53" s="224"/>
      <c r="M53" s="294"/>
    </row>
    <row r="54" spans="9:17">
      <c r="I54" s="322" t="s">
        <v>59</v>
      </c>
      <c r="J54" s="324" t="s">
        <v>60</v>
      </c>
      <c r="K54" s="344" t="s">
        <v>61</v>
      </c>
      <c r="L54" s="345"/>
      <c r="M54" s="346"/>
      <c r="N54" s="344" t="s">
        <v>62</v>
      </c>
      <c r="O54" s="345"/>
      <c r="P54" s="346"/>
      <c r="Q54" s="326" t="s">
        <v>63</v>
      </c>
    </row>
    <row r="55" spans="9:17">
      <c r="I55" s="323"/>
      <c r="J55" s="325"/>
      <c r="K55" s="302" t="s">
        <v>50</v>
      </c>
      <c r="L55" s="303" t="s">
        <v>51</v>
      </c>
      <c r="M55" s="304" t="s">
        <v>65</v>
      </c>
      <c r="N55" s="302" t="s">
        <v>50</v>
      </c>
      <c r="O55" s="303" t="s">
        <v>51</v>
      </c>
      <c r="P55" s="304" t="s">
        <v>65</v>
      </c>
      <c r="Q55" s="327"/>
    </row>
    <row r="56" spans="9:17">
      <c r="I56" s="305" t="s">
        <v>90</v>
      </c>
      <c r="J56" s="306">
        <f>P19</f>
        <v>621346.5</v>
      </c>
      <c r="K56" s="307">
        <v>44866</v>
      </c>
      <c r="L56" s="308">
        <f>EOMONTH(K56,0)</f>
        <v>44895</v>
      </c>
      <c r="M56" s="309">
        <f>L56-K56+1</f>
        <v>30</v>
      </c>
      <c r="N56" s="307">
        <v>44869</v>
      </c>
      <c r="O56" s="308">
        <f>L56</f>
        <v>44895</v>
      </c>
      <c r="P56" s="309">
        <f>O56-N56+1</f>
        <v>27</v>
      </c>
      <c r="Q56" s="310">
        <f>P56/M56*J56</f>
        <v>559211.85</v>
      </c>
    </row>
    <row r="57" spans="9:17">
      <c r="I57" s="305" t="s">
        <v>262</v>
      </c>
      <c r="J57" s="306">
        <f>P20</f>
        <v>664791.5</v>
      </c>
      <c r="K57" s="307">
        <v>44896</v>
      </c>
      <c r="L57" s="308">
        <f t="shared" ref="L57:L68" si="12">EOMONTH(K57,0)</f>
        <v>44926</v>
      </c>
      <c r="M57" s="309">
        <f t="shared" ref="M57:M68" si="13">L57-K57+1</f>
        <v>31</v>
      </c>
      <c r="N57" s="307">
        <f>K57</f>
        <v>44896</v>
      </c>
      <c r="O57" s="308">
        <f>L57</f>
        <v>44926</v>
      </c>
      <c r="P57" s="309">
        <f t="shared" ref="P57:P68" si="14">O57-N57+1</f>
        <v>31</v>
      </c>
      <c r="Q57" s="310">
        <f t="shared" ref="Q57:Q68" si="15">P57/M57*J57</f>
        <v>664791.5</v>
      </c>
    </row>
    <row r="58" spans="9:17">
      <c r="I58" s="305" t="s">
        <v>263</v>
      </c>
      <c r="J58" s="306">
        <f t="shared" ref="J58:J68" si="16">Q9</f>
        <v>783403</v>
      </c>
      <c r="K58" s="307">
        <v>44927</v>
      </c>
      <c r="L58" s="308">
        <f t="shared" si="12"/>
        <v>44957</v>
      </c>
      <c r="M58" s="309">
        <f t="shared" si="13"/>
        <v>31</v>
      </c>
      <c r="N58" s="307">
        <f t="shared" ref="N58:N68" si="17">K58</f>
        <v>44927</v>
      </c>
      <c r="O58" s="308">
        <f t="shared" ref="O58:O67" si="18">L58</f>
        <v>44957</v>
      </c>
      <c r="P58" s="309">
        <f t="shared" si="14"/>
        <v>31</v>
      </c>
      <c r="Q58" s="310">
        <f t="shared" si="15"/>
        <v>783403</v>
      </c>
    </row>
    <row r="59" spans="9:17">
      <c r="I59" s="305" t="s">
        <v>264</v>
      </c>
      <c r="J59" s="306">
        <f t="shared" si="16"/>
        <v>576600</v>
      </c>
      <c r="K59" s="307">
        <v>44958</v>
      </c>
      <c r="L59" s="308">
        <f t="shared" si="12"/>
        <v>44985</v>
      </c>
      <c r="M59" s="309">
        <f t="shared" si="13"/>
        <v>28</v>
      </c>
      <c r="N59" s="307">
        <f t="shared" si="17"/>
        <v>44958</v>
      </c>
      <c r="O59" s="308">
        <f t="shared" si="18"/>
        <v>44985</v>
      </c>
      <c r="P59" s="309">
        <f t="shared" si="14"/>
        <v>28</v>
      </c>
      <c r="Q59" s="310">
        <f t="shared" si="15"/>
        <v>576600</v>
      </c>
    </row>
    <row r="60" spans="9:17">
      <c r="I60" s="305" t="s">
        <v>265</v>
      </c>
      <c r="J60" s="306">
        <f t="shared" si="16"/>
        <v>620177</v>
      </c>
      <c r="K60" s="307">
        <v>44986</v>
      </c>
      <c r="L60" s="308">
        <f t="shared" si="12"/>
        <v>45016</v>
      </c>
      <c r="M60" s="309">
        <f t="shared" si="13"/>
        <v>31</v>
      </c>
      <c r="N60" s="307">
        <f t="shared" si="17"/>
        <v>44986</v>
      </c>
      <c r="O60" s="308">
        <f t="shared" si="18"/>
        <v>45016</v>
      </c>
      <c r="P60" s="309">
        <f t="shared" si="14"/>
        <v>31</v>
      </c>
      <c r="Q60" s="310">
        <f t="shared" si="15"/>
        <v>620177</v>
      </c>
    </row>
    <row r="61" spans="9:17">
      <c r="I61" s="305" t="s">
        <v>266</v>
      </c>
      <c r="J61" s="306">
        <f t="shared" si="16"/>
        <v>564179</v>
      </c>
      <c r="K61" s="307">
        <v>45017</v>
      </c>
      <c r="L61" s="308">
        <f t="shared" si="12"/>
        <v>45046</v>
      </c>
      <c r="M61" s="309">
        <f t="shared" si="13"/>
        <v>30</v>
      </c>
      <c r="N61" s="307">
        <f t="shared" si="17"/>
        <v>45017</v>
      </c>
      <c r="O61" s="308">
        <f t="shared" si="18"/>
        <v>45046</v>
      </c>
      <c r="P61" s="309">
        <f t="shared" si="14"/>
        <v>30</v>
      </c>
      <c r="Q61" s="310">
        <f t="shared" si="15"/>
        <v>564179</v>
      </c>
    </row>
    <row r="62" spans="9:17">
      <c r="I62" s="305" t="s">
        <v>267</v>
      </c>
      <c r="J62" s="306">
        <f t="shared" si="16"/>
        <v>588053</v>
      </c>
      <c r="K62" s="307">
        <v>45047</v>
      </c>
      <c r="L62" s="308">
        <f t="shared" si="12"/>
        <v>45077</v>
      </c>
      <c r="M62" s="309">
        <f t="shared" si="13"/>
        <v>31</v>
      </c>
      <c r="N62" s="307">
        <f t="shared" si="17"/>
        <v>45047</v>
      </c>
      <c r="O62" s="308">
        <f t="shared" si="18"/>
        <v>45077</v>
      </c>
      <c r="P62" s="309">
        <f t="shared" si="14"/>
        <v>31</v>
      </c>
      <c r="Q62" s="310">
        <f t="shared" si="15"/>
        <v>588053</v>
      </c>
    </row>
    <row r="63" spans="9:17">
      <c r="I63" s="305" t="s">
        <v>268</v>
      </c>
      <c r="J63" s="306">
        <f t="shared" si="16"/>
        <v>546179</v>
      </c>
      <c r="K63" s="307">
        <v>45078</v>
      </c>
      <c r="L63" s="308">
        <f t="shared" si="12"/>
        <v>45107</v>
      </c>
      <c r="M63" s="309">
        <f t="shared" si="13"/>
        <v>30</v>
      </c>
      <c r="N63" s="307">
        <f t="shared" si="17"/>
        <v>45078</v>
      </c>
      <c r="O63" s="308">
        <f t="shared" si="18"/>
        <v>45107</v>
      </c>
      <c r="P63" s="309">
        <f t="shared" si="14"/>
        <v>30</v>
      </c>
      <c r="Q63" s="310">
        <f t="shared" si="15"/>
        <v>546179</v>
      </c>
    </row>
    <row r="64" spans="9:17">
      <c r="I64" s="305" t="s">
        <v>269</v>
      </c>
      <c r="J64" s="306">
        <f t="shared" si="16"/>
        <v>602558</v>
      </c>
      <c r="K64" s="307">
        <v>45108</v>
      </c>
      <c r="L64" s="308">
        <f t="shared" si="12"/>
        <v>45138</v>
      </c>
      <c r="M64" s="309">
        <f t="shared" si="13"/>
        <v>31</v>
      </c>
      <c r="N64" s="307">
        <f t="shared" si="17"/>
        <v>45108</v>
      </c>
      <c r="O64" s="308">
        <f t="shared" si="18"/>
        <v>45138</v>
      </c>
      <c r="P64" s="309">
        <f t="shared" si="14"/>
        <v>31</v>
      </c>
      <c r="Q64" s="310">
        <f t="shared" si="15"/>
        <v>602558</v>
      </c>
    </row>
    <row r="65" spans="9:17">
      <c r="I65" s="305" t="s">
        <v>270</v>
      </c>
      <c r="J65" s="306">
        <f t="shared" si="16"/>
        <v>619099</v>
      </c>
      <c r="K65" s="307">
        <v>45139</v>
      </c>
      <c r="L65" s="308">
        <f t="shared" si="12"/>
        <v>45169</v>
      </c>
      <c r="M65" s="309">
        <f t="shared" si="13"/>
        <v>31</v>
      </c>
      <c r="N65" s="307">
        <f t="shared" si="17"/>
        <v>45139</v>
      </c>
      <c r="O65" s="308">
        <f t="shared" si="18"/>
        <v>45169</v>
      </c>
      <c r="P65" s="309">
        <f t="shared" si="14"/>
        <v>31</v>
      </c>
      <c r="Q65" s="310">
        <f t="shared" si="15"/>
        <v>619099</v>
      </c>
    </row>
    <row r="66" spans="9:17">
      <c r="I66" s="305" t="s">
        <v>271</v>
      </c>
      <c r="J66" s="306">
        <f t="shared" si="16"/>
        <v>639365</v>
      </c>
      <c r="K66" s="307">
        <v>45170</v>
      </c>
      <c r="L66" s="308">
        <f t="shared" si="12"/>
        <v>45199</v>
      </c>
      <c r="M66" s="309">
        <f t="shared" si="13"/>
        <v>30</v>
      </c>
      <c r="N66" s="307">
        <f t="shared" si="17"/>
        <v>45170</v>
      </c>
      <c r="O66" s="308">
        <f t="shared" si="18"/>
        <v>45199</v>
      </c>
      <c r="P66" s="309">
        <f t="shared" si="14"/>
        <v>30</v>
      </c>
      <c r="Q66" s="310">
        <f t="shared" si="15"/>
        <v>639365</v>
      </c>
    </row>
    <row r="67" spans="9:17">
      <c r="I67" s="305" t="s">
        <v>272</v>
      </c>
      <c r="J67" s="306">
        <f t="shared" si="16"/>
        <v>670890</v>
      </c>
      <c r="K67" s="307">
        <v>45200</v>
      </c>
      <c r="L67" s="308">
        <f t="shared" si="12"/>
        <v>45230</v>
      </c>
      <c r="M67" s="309">
        <f t="shared" si="13"/>
        <v>31</v>
      </c>
      <c r="N67" s="307">
        <f t="shared" si="17"/>
        <v>45200</v>
      </c>
      <c r="O67" s="308">
        <f t="shared" si="18"/>
        <v>45230</v>
      </c>
      <c r="P67" s="309">
        <f t="shared" si="14"/>
        <v>31</v>
      </c>
      <c r="Q67" s="310">
        <f t="shared" si="15"/>
        <v>670890</v>
      </c>
    </row>
    <row r="68" spans="9:17">
      <c r="I68" s="305" t="s">
        <v>273</v>
      </c>
      <c r="J68" s="306">
        <f t="shared" si="16"/>
        <v>659203.5</v>
      </c>
      <c r="K68" s="307">
        <v>45231</v>
      </c>
      <c r="L68" s="308">
        <f t="shared" si="12"/>
        <v>45260</v>
      </c>
      <c r="M68" s="309">
        <f t="shared" si="13"/>
        <v>30</v>
      </c>
      <c r="N68" s="307">
        <f t="shared" si="17"/>
        <v>45231</v>
      </c>
      <c r="O68" s="308">
        <v>45233</v>
      </c>
      <c r="P68" s="309">
        <f t="shared" si="14"/>
        <v>3</v>
      </c>
      <c r="Q68" s="310">
        <f t="shared" si="15"/>
        <v>65920.350000000006</v>
      </c>
    </row>
    <row r="69" spans="9:17" ht="13.5" thickBot="1">
      <c r="I69" s="311" t="s">
        <v>88</v>
      </c>
      <c r="J69" s="312">
        <f>SUM(J56:J68)</f>
        <v>8155844.5</v>
      </c>
      <c r="K69" s="313">
        <f>SMALL(K56:K68,1)</f>
        <v>44866</v>
      </c>
      <c r="L69" s="313">
        <f>LARGE(L56:L68,1)</f>
        <v>45260</v>
      </c>
      <c r="M69" s="314">
        <f>SUM(M56:M68)</f>
        <v>395</v>
      </c>
      <c r="N69" s="313">
        <f>SMALL(N56:N68,1)</f>
        <v>44869</v>
      </c>
      <c r="O69" s="313">
        <f>LARGE(O56:O68,1)</f>
        <v>45233</v>
      </c>
      <c r="P69" s="314">
        <f>SUM(P56:P68)</f>
        <v>365</v>
      </c>
      <c r="Q69" s="312">
        <f>SUM(Q56:Q68)</f>
        <v>7500426.6999999993</v>
      </c>
    </row>
    <row r="71" spans="9:17" ht="13.5" thickBot="1">
      <c r="I71" s="333" t="s">
        <v>290</v>
      </c>
      <c r="K71" s="224"/>
      <c r="L71" s="224"/>
      <c r="M71" s="294"/>
    </row>
    <row r="72" spans="9:17">
      <c r="I72" s="322" t="s">
        <v>59</v>
      </c>
      <c r="J72" s="324" t="s">
        <v>60</v>
      </c>
      <c r="K72" s="344" t="s">
        <v>61</v>
      </c>
      <c r="L72" s="345"/>
      <c r="M72" s="346"/>
      <c r="N72" s="344" t="s">
        <v>62</v>
      </c>
      <c r="O72" s="345"/>
      <c r="P72" s="346"/>
      <c r="Q72" s="326" t="s">
        <v>63</v>
      </c>
    </row>
    <row r="73" spans="9:17">
      <c r="I73" s="323"/>
      <c r="J73" s="325"/>
      <c r="K73" s="302" t="s">
        <v>50</v>
      </c>
      <c r="L73" s="303" t="s">
        <v>51</v>
      </c>
      <c r="M73" s="304" t="s">
        <v>65</v>
      </c>
      <c r="N73" s="302" t="s">
        <v>50</v>
      </c>
      <c r="O73" s="303" t="s">
        <v>51</v>
      </c>
      <c r="P73" s="304" t="s">
        <v>65</v>
      </c>
      <c r="Q73" s="327"/>
    </row>
    <row r="74" spans="9:17">
      <c r="I74" s="305" t="s">
        <v>273</v>
      </c>
      <c r="J74" s="373">
        <v>586055</v>
      </c>
      <c r="K74" s="307">
        <v>45234</v>
      </c>
      <c r="L74" s="308">
        <v>45260</v>
      </c>
      <c r="M74" s="309">
        <f>L74-K74+1</f>
        <v>27</v>
      </c>
      <c r="N74" s="307">
        <v>45234</v>
      </c>
      <c r="O74" s="308">
        <f>L74</f>
        <v>45260</v>
      </c>
      <c r="P74" s="309">
        <f>O74-N74+1</f>
        <v>27</v>
      </c>
      <c r="Q74" s="310">
        <f>P74/M74*J74</f>
        <v>586055</v>
      </c>
    </row>
    <row r="75" spans="9:17">
      <c r="I75" s="305" t="s">
        <v>293</v>
      </c>
      <c r="J75" s="373">
        <v>718767.5</v>
      </c>
      <c r="K75" s="307">
        <v>45261</v>
      </c>
      <c r="L75" s="308">
        <v>45291</v>
      </c>
      <c r="M75" s="309">
        <f t="shared" ref="M75:M86" si="19">L75-K75+1</f>
        <v>31</v>
      </c>
      <c r="N75" s="307">
        <f>K75</f>
        <v>45261</v>
      </c>
      <c r="O75" s="308">
        <f>L75</f>
        <v>45291</v>
      </c>
      <c r="P75" s="309">
        <f t="shared" ref="P75:P86" si="20">O75-N75+1</f>
        <v>31</v>
      </c>
      <c r="Q75" s="310">
        <f t="shared" ref="Q75:Q86" si="21">P75/M75*J75</f>
        <v>718767.5</v>
      </c>
    </row>
    <row r="76" spans="9:17">
      <c r="I76" s="305" t="s">
        <v>294</v>
      </c>
      <c r="J76" s="373">
        <v>808497</v>
      </c>
      <c r="K76" s="307">
        <v>45292</v>
      </c>
      <c r="L76" s="308">
        <v>45322</v>
      </c>
      <c r="M76" s="309">
        <f t="shared" si="19"/>
        <v>31</v>
      </c>
      <c r="N76" s="307">
        <f t="shared" ref="N76:N86" si="22">K76</f>
        <v>45292</v>
      </c>
      <c r="O76" s="308">
        <f t="shared" ref="O76:O85" si="23">L76</f>
        <v>45322</v>
      </c>
      <c r="P76" s="309">
        <f t="shared" si="20"/>
        <v>31</v>
      </c>
      <c r="Q76" s="310">
        <f t="shared" si="21"/>
        <v>808497</v>
      </c>
    </row>
    <row r="77" spans="9:17">
      <c r="I77" s="305" t="s">
        <v>295</v>
      </c>
      <c r="J77" s="373">
        <v>646902.5</v>
      </c>
      <c r="K77" s="307">
        <v>45323</v>
      </c>
      <c r="L77" s="308">
        <v>45351</v>
      </c>
      <c r="M77" s="309">
        <f t="shared" si="19"/>
        <v>29</v>
      </c>
      <c r="N77" s="307">
        <f t="shared" si="22"/>
        <v>45323</v>
      </c>
      <c r="O77" s="308">
        <f t="shared" si="23"/>
        <v>45351</v>
      </c>
      <c r="P77" s="309">
        <f t="shared" si="20"/>
        <v>29</v>
      </c>
      <c r="Q77" s="310">
        <f t="shared" si="21"/>
        <v>646902.5</v>
      </c>
    </row>
    <row r="78" spans="9:17">
      <c r="I78" s="305" t="s">
        <v>296</v>
      </c>
      <c r="J78" s="373">
        <v>657551</v>
      </c>
      <c r="K78" s="307">
        <v>45352</v>
      </c>
      <c r="L78" s="308">
        <v>45382</v>
      </c>
      <c r="M78" s="309">
        <f t="shared" si="19"/>
        <v>31</v>
      </c>
      <c r="N78" s="307">
        <f t="shared" si="22"/>
        <v>45352</v>
      </c>
      <c r="O78" s="308">
        <f t="shared" si="23"/>
        <v>45382</v>
      </c>
      <c r="P78" s="309">
        <f t="shared" si="20"/>
        <v>31</v>
      </c>
      <c r="Q78" s="310">
        <f t="shared" si="21"/>
        <v>657551</v>
      </c>
    </row>
    <row r="79" spans="9:17">
      <c r="I79" s="305" t="s">
        <v>297</v>
      </c>
      <c r="J79" s="373">
        <v>619218</v>
      </c>
      <c r="K79" s="307">
        <v>45383</v>
      </c>
      <c r="L79" s="308">
        <v>45412</v>
      </c>
      <c r="M79" s="309">
        <f t="shared" si="19"/>
        <v>30</v>
      </c>
      <c r="N79" s="307">
        <f t="shared" si="22"/>
        <v>45383</v>
      </c>
      <c r="O79" s="308">
        <f t="shared" si="23"/>
        <v>45412</v>
      </c>
      <c r="P79" s="309">
        <f t="shared" si="20"/>
        <v>30</v>
      </c>
      <c r="Q79" s="310">
        <f t="shared" si="21"/>
        <v>619218</v>
      </c>
    </row>
    <row r="80" spans="9:17">
      <c r="I80" s="305" t="s">
        <v>298</v>
      </c>
      <c r="J80" s="373">
        <v>635274</v>
      </c>
      <c r="K80" s="307">
        <v>45413</v>
      </c>
      <c r="L80" s="308">
        <v>45443</v>
      </c>
      <c r="M80" s="309">
        <f t="shared" si="19"/>
        <v>31</v>
      </c>
      <c r="N80" s="307">
        <f t="shared" si="22"/>
        <v>45413</v>
      </c>
      <c r="O80" s="308">
        <f t="shared" si="23"/>
        <v>45443</v>
      </c>
      <c r="P80" s="309">
        <f t="shared" si="20"/>
        <v>31</v>
      </c>
      <c r="Q80" s="310">
        <f t="shared" si="21"/>
        <v>635274</v>
      </c>
    </row>
    <row r="81" spans="9:17">
      <c r="I81" s="305" t="s">
        <v>299</v>
      </c>
      <c r="J81" s="373">
        <v>576039.5</v>
      </c>
      <c r="K81" s="307">
        <v>45444</v>
      </c>
      <c r="L81" s="308">
        <v>45473</v>
      </c>
      <c r="M81" s="309">
        <f t="shared" si="19"/>
        <v>30</v>
      </c>
      <c r="N81" s="307">
        <f t="shared" si="22"/>
        <v>45444</v>
      </c>
      <c r="O81" s="308">
        <f t="shared" si="23"/>
        <v>45473</v>
      </c>
      <c r="P81" s="309">
        <f t="shared" si="20"/>
        <v>30</v>
      </c>
      <c r="Q81" s="310">
        <f t="shared" si="21"/>
        <v>576039.5</v>
      </c>
    </row>
    <row r="82" spans="9:17">
      <c r="I82" s="305" t="s">
        <v>300</v>
      </c>
      <c r="J82" s="373">
        <v>693354.5</v>
      </c>
      <c r="K82" s="307">
        <v>45474</v>
      </c>
      <c r="L82" s="308">
        <v>45504</v>
      </c>
      <c r="M82" s="309">
        <f t="shared" si="19"/>
        <v>31</v>
      </c>
      <c r="N82" s="307">
        <f t="shared" si="22"/>
        <v>45474</v>
      </c>
      <c r="O82" s="308">
        <f t="shared" si="23"/>
        <v>45504</v>
      </c>
      <c r="P82" s="309">
        <f t="shared" si="20"/>
        <v>31</v>
      </c>
      <c r="Q82" s="310">
        <f t="shared" si="21"/>
        <v>693354.5</v>
      </c>
    </row>
    <row r="83" spans="9:17">
      <c r="I83" s="305" t="s">
        <v>301</v>
      </c>
      <c r="J83" s="373">
        <v>681557</v>
      </c>
      <c r="K83" s="307">
        <v>45505</v>
      </c>
      <c r="L83" s="308">
        <v>45535</v>
      </c>
      <c r="M83" s="309">
        <f t="shared" si="19"/>
        <v>31</v>
      </c>
      <c r="N83" s="307">
        <f t="shared" si="22"/>
        <v>45505</v>
      </c>
      <c r="O83" s="308">
        <f t="shared" si="23"/>
        <v>45535</v>
      </c>
      <c r="P83" s="309">
        <f t="shared" si="20"/>
        <v>31</v>
      </c>
      <c r="Q83" s="310">
        <f t="shared" si="21"/>
        <v>681557</v>
      </c>
    </row>
    <row r="84" spans="9:17">
      <c r="I84" s="305" t="s">
        <v>302</v>
      </c>
      <c r="J84" s="373">
        <v>703849.5</v>
      </c>
      <c r="K84" s="307">
        <v>45536</v>
      </c>
      <c r="L84" s="308">
        <v>45565</v>
      </c>
      <c r="M84" s="309">
        <f t="shared" si="19"/>
        <v>30</v>
      </c>
      <c r="N84" s="307">
        <f t="shared" si="22"/>
        <v>45536</v>
      </c>
      <c r="O84" s="308">
        <f t="shared" si="23"/>
        <v>45565</v>
      </c>
      <c r="P84" s="309">
        <f t="shared" si="20"/>
        <v>30</v>
      </c>
      <c r="Q84" s="310">
        <f t="shared" si="21"/>
        <v>703849.5</v>
      </c>
    </row>
    <row r="85" spans="9:17">
      <c r="I85" s="305" t="s">
        <v>303</v>
      </c>
      <c r="J85" s="373">
        <v>766078</v>
      </c>
      <c r="K85" s="307">
        <v>45566</v>
      </c>
      <c r="L85" s="308">
        <v>45596</v>
      </c>
      <c r="M85" s="309">
        <f t="shared" si="19"/>
        <v>31</v>
      </c>
      <c r="N85" s="307">
        <f t="shared" si="22"/>
        <v>45566</v>
      </c>
      <c r="O85" s="308">
        <f t="shared" si="23"/>
        <v>45596</v>
      </c>
      <c r="P85" s="309">
        <f t="shared" si="20"/>
        <v>31</v>
      </c>
      <c r="Q85" s="310">
        <f t="shared" si="21"/>
        <v>766078</v>
      </c>
    </row>
    <row r="86" spans="9:17">
      <c r="I86" s="305" t="s">
        <v>304</v>
      </c>
      <c r="J86" s="373">
        <v>65349</v>
      </c>
      <c r="K86" s="307">
        <v>45597</v>
      </c>
      <c r="L86" s="308">
        <v>45599</v>
      </c>
      <c r="M86" s="309">
        <f t="shared" si="19"/>
        <v>3</v>
      </c>
      <c r="N86" s="307">
        <f t="shared" si="22"/>
        <v>45597</v>
      </c>
      <c r="O86" s="308">
        <v>45599</v>
      </c>
      <c r="P86" s="309">
        <f t="shared" si="20"/>
        <v>3</v>
      </c>
      <c r="Q86" s="310">
        <f t="shared" si="21"/>
        <v>65349</v>
      </c>
    </row>
    <row r="87" spans="9:17" ht="13.5" thickBot="1">
      <c r="I87" s="311" t="s">
        <v>88</v>
      </c>
      <c r="J87" s="312">
        <f>SUM(J74:J86)</f>
        <v>8158492.5</v>
      </c>
      <c r="K87" s="313">
        <f>SMALL(K74:K86,1)</f>
        <v>45234</v>
      </c>
      <c r="L87" s="313">
        <f>LARGE(L74:L86,1)</f>
        <v>45599</v>
      </c>
      <c r="M87" s="314">
        <f>SUM(M74:M86)</f>
        <v>366</v>
      </c>
      <c r="N87" s="313">
        <f>SMALL(N74:N86,1)</f>
        <v>45234</v>
      </c>
      <c r="O87" s="313">
        <f>LARGE(O74:O86,1)</f>
        <v>45599</v>
      </c>
      <c r="P87" s="314">
        <f>SUM(P74:P86)</f>
        <v>366</v>
      </c>
      <c r="Q87" s="312">
        <f>SUM(Q74:Q86)</f>
        <v>8158492.5</v>
      </c>
    </row>
    <row r="88" spans="9:17">
      <c r="I88" s="222" t="s">
        <v>291</v>
      </c>
    </row>
  </sheetData>
  <mergeCells count="6">
    <mergeCell ref="F6:F7"/>
    <mergeCell ref="B5:F5"/>
    <mergeCell ref="B6:B7"/>
    <mergeCell ref="E6:E7"/>
    <mergeCell ref="C6:C7"/>
    <mergeCell ref="D6:D7"/>
  </mergeCells>
  <phoneticPr fontId="36" type="noConversion"/>
  <printOptions horizontalCentered="1"/>
  <pageMargins left="0.98425196850393704" right="0.39370078740157483" top="1.1811023622047245" bottom="0.78740157480314965" header="0.78740157480314965" footer="0.78740157480314965"/>
  <pageSetup paperSize="9" scale="80" orientation="landscape" r:id="rId1"/>
  <colBreaks count="1" manualBreakCount="1">
    <brk id="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3"/>
  <dimension ref="B1:I83"/>
  <sheetViews>
    <sheetView showGridLines="0" zoomScale="90" zoomScaleNormal="90" workbookViewId="0">
      <selection activeCell="D20" sqref="D20"/>
    </sheetView>
  </sheetViews>
  <sheetFormatPr defaultColWidth="8.25" defaultRowHeight="12"/>
  <cols>
    <col min="1" max="1" width="0.875" style="6" customWidth="1"/>
    <col min="2" max="2" width="8.25" style="6"/>
    <col min="3" max="3" width="17.625" style="6" customWidth="1"/>
    <col min="4" max="5" width="17.5" style="6" customWidth="1"/>
    <col min="6" max="6" width="15.25" style="6" bestFit="1" customWidth="1"/>
    <col min="7" max="7" width="16.25" style="6" bestFit="1" customWidth="1"/>
    <col min="8" max="8" width="18.75" style="6" customWidth="1"/>
    <col min="9" max="9" width="13.75" style="6" bestFit="1" customWidth="1"/>
    <col min="10" max="10" width="11.75" style="6" bestFit="1" customWidth="1"/>
    <col min="11" max="16384" width="8.25" style="6"/>
  </cols>
  <sheetData>
    <row r="1" spans="2:8" s="3" customFormat="1" ht="4.7" customHeight="1">
      <c r="B1" s="2"/>
      <c r="C1" s="2"/>
    </row>
    <row r="2" spans="2:8" s="3" customFormat="1" ht="15.75">
      <c r="B2" s="220" t="s">
        <v>0</v>
      </c>
      <c r="C2" s="2"/>
    </row>
    <row r="3" spans="2:8" s="3" customFormat="1" ht="15.75">
      <c r="B3" s="220" t="s">
        <v>91</v>
      </c>
      <c r="C3" s="2"/>
    </row>
    <row r="4" spans="2:8" s="3" customFormat="1" ht="14.25" customHeight="1" thickBot="1">
      <c r="B4" s="2"/>
      <c r="C4" s="2"/>
      <c r="H4" s="253" t="s">
        <v>92</v>
      </c>
    </row>
    <row r="5" spans="2:8" ht="24" customHeight="1" thickBot="1">
      <c r="B5" s="403" t="s">
        <v>93</v>
      </c>
      <c r="C5" s="407" t="s">
        <v>94</v>
      </c>
      <c r="D5" s="408"/>
      <c r="E5" s="408"/>
      <c r="F5" s="409"/>
    </row>
    <row r="6" spans="2:8" ht="30.75" customHeight="1" thickBot="1">
      <c r="B6" s="404"/>
      <c r="C6" s="405" t="s">
        <v>95</v>
      </c>
      <c r="D6" s="405" t="s">
        <v>96</v>
      </c>
      <c r="E6" s="401" t="s">
        <v>97</v>
      </c>
      <c r="F6" s="401" t="s">
        <v>98</v>
      </c>
    </row>
    <row r="7" spans="2:8" ht="13.7" customHeight="1" thickBot="1">
      <c r="B7" s="404"/>
      <c r="C7" s="406"/>
      <c r="D7" s="406"/>
      <c r="E7" s="402"/>
      <c r="F7" s="402"/>
    </row>
    <row r="8" spans="2:8">
      <c r="B8" s="96" t="s">
        <v>99</v>
      </c>
      <c r="C8" s="252">
        <v>0</v>
      </c>
      <c r="D8" s="252">
        <v>0</v>
      </c>
      <c r="E8" s="108">
        <f t="shared" ref="E8:E19" si="0">C8*D8</f>
        <v>0</v>
      </c>
      <c r="F8" s="109">
        <f t="shared" ref="F8:F42" si="1">E8</f>
        <v>0</v>
      </c>
    </row>
    <row r="9" spans="2:8">
      <c r="B9" s="101" t="s">
        <v>100</v>
      </c>
      <c r="C9" s="252">
        <v>0</v>
      </c>
      <c r="D9" s="252">
        <v>0</v>
      </c>
      <c r="E9" s="108">
        <f t="shared" si="0"/>
        <v>0</v>
      </c>
      <c r="F9" s="109">
        <f t="shared" si="1"/>
        <v>0</v>
      </c>
    </row>
    <row r="10" spans="2:8">
      <c r="B10" s="101" t="s">
        <v>101</v>
      </c>
      <c r="C10" s="252">
        <v>0</v>
      </c>
      <c r="D10" s="252">
        <v>0</v>
      </c>
      <c r="E10" s="108">
        <f t="shared" si="0"/>
        <v>0</v>
      </c>
      <c r="F10" s="109">
        <f t="shared" si="1"/>
        <v>0</v>
      </c>
    </row>
    <row r="11" spans="2:8">
      <c r="B11" s="101" t="s">
        <v>102</v>
      </c>
      <c r="C11" s="252">
        <v>0</v>
      </c>
      <c r="D11" s="252">
        <v>0</v>
      </c>
      <c r="E11" s="108">
        <f t="shared" si="0"/>
        <v>0</v>
      </c>
      <c r="F11" s="109">
        <f t="shared" si="1"/>
        <v>0</v>
      </c>
    </row>
    <row r="12" spans="2:8">
      <c r="B12" s="101" t="s">
        <v>103</v>
      </c>
      <c r="C12" s="252">
        <v>0</v>
      </c>
      <c r="D12" s="252">
        <v>0</v>
      </c>
      <c r="E12" s="108">
        <f t="shared" si="0"/>
        <v>0</v>
      </c>
      <c r="F12" s="109">
        <f t="shared" si="1"/>
        <v>0</v>
      </c>
    </row>
    <row r="13" spans="2:8">
      <c r="B13" s="101" t="s">
        <v>104</v>
      </c>
      <c r="C13" s="252">
        <v>0</v>
      </c>
      <c r="D13" s="252">
        <v>0</v>
      </c>
      <c r="E13" s="108">
        <f t="shared" si="0"/>
        <v>0</v>
      </c>
      <c r="F13" s="109">
        <f t="shared" si="1"/>
        <v>0</v>
      </c>
    </row>
    <row r="14" spans="2:8">
      <c r="B14" s="101" t="s">
        <v>105</v>
      </c>
      <c r="C14" s="252">
        <v>0</v>
      </c>
      <c r="D14" s="252">
        <v>0</v>
      </c>
      <c r="E14" s="108">
        <f t="shared" si="0"/>
        <v>0</v>
      </c>
      <c r="F14" s="109">
        <f t="shared" si="1"/>
        <v>0</v>
      </c>
    </row>
    <row r="15" spans="2:8">
      <c r="B15" s="101" t="s">
        <v>106</v>
      </c>
      <c r="C15" s="252">
        <v>0</v>
      </c>
      <c r="D15" s="252">
        <v>0</v>
      </c>
      <c r="E15" s="108">
        <f t="shared" si="0"/>
        <v>0</v>
      </c>
      <c r="F15" s="109">
        <f t="shared" si="1"/>
        <v>0</v>
      </c>
    </row>
    <row r="16" spans="2:8">
      <c r="B16" s="101" t="s">
        <v>107</v>
      </c>
      <c r="C16" s="252">
        <v>0</v>
      </c>
      <c r="D16" s="252">
        <v>0</v>
      </c>
      <c r="E16" s="108">
        <f t="shared" si="0"/>
        <v>0</v>
      </c>
      <c r="F16" s="109">
        <f t="shared" si="1"/>
        <v>0</v>
      </c>
    </row>
    <row r="17" spans="2:6">
      <c r="B17" s="101" t="s">
        <v>21</v>
      </c>
      <c r="C17" s="252">
        <v>0</v>
      </c>
      <c r="D17" s="252">
        <v>0</v>
      </c>
      <c r="E17" s="108">
        <f t="shared" si="0"/>
        <v>0</v>
      </c>
      <c r="F17" s="109">
        <f t="shared" si="1"/>
        <v>0</v>
      </c>
    </row>
    <row r="18" spans="2:6">
      <c r="B18" s="101" t="s">
        <v>22</v>
      </c>
      <c r="C18" s="252">
        <v>0</v>
      </c>
      <c r="D18" s="252">
        <v>0</v>
      </c>
      <c r="E18" s="108">
        <f t="shared" si="0"/>
        <v>0</v>
      </c>
      <c r="F18" s="109">
        <f t="shared" si="1"/>
        <v>0</v>
      </c>
    </row>
    <row r="19" spans="2:6">
      <c r="B19" s="101" t="s">
        <v>23</v>
      </c>
      <c r="C19" s="252">
        <v>0</v>
      </c>
      <c r="D19" s="252">
        <v>0</v>
      </c>
      <c r="E19" s="108">
        <f t="shared" si="0"/>
        <v>0</v>
      </c>
      <c r="F19" s="109">
        <f t="shared" si="1"/>
        <v>0</v>
      </c>
    </row>
    <row r="20" spans="2:6">
      <c r="B20" s="250" t="s">
        <v>24</v>
      </c>
      <c r="C20" s="274">
        <f>Tarifas!I19</f>
        <v>0.12057335348268548</v>
      </c>
      <c r="D20" s="233">
        <f>Tráfego!E20</f>
        <v>8158492.5</v>
      </c>
      <c r="E20" s="108">
        <f>C20*D20</f>
        <v>983696.80008833844</v>
      </c>
      <c r="F20" s="109">
        <f t="shared" si="1"/>
        <v>983696.80008833844</v>
      </c>
    </row>
    <row r="21" spans="2:6">
      <c r="B21" s="251" t="s">
        <v>25</v>
      </c>
      <c r="C21" s="274">
        <f>Tarifas!I20</f>
        <v>0.14468802417922258</v>
      </c>
      <c r="D21" s="273">
        <f>Tráfego!E21</f>
        <v>8347909.6192678465</v>
      </c>
      <c r="E21" s="108">
        <f t="shared" ref="E21:E37" si="2">C21*D21</f>
        <v>1207842.548838591</v>
      </c>
      <c r="F21" s="109">
        <f t="shared" si="1"/>
        <v>1207842.548838591</v>
      </c>
    </row>
    <row r="22" spans="2:6">
      <c r="B22" s="251" t="s">
        <v>26</v>
      </c>
      <c r="C22" s="274">
        <f>Tarifas!I21</f>
        <v>0.14468802417922258</v>
      </c>
      <c r="D22" s="273">
        <f>Tráfego!E22</f>
        <v>8563841.5896126442</v>
      </c>
      <c r="E22" s="108">
        <f t="shared" si="2"/>
        <v>1239085.3189849062</v>
      </c>
      <c r="F22" s="109">
        <f t="shared" si="1"/>
        <v>1239085.3189849062</v>
      </c>
    </row>
    <row r="23" spans="2:6">
      <c r="B23" s="251" t="s">
        <v>27</v>
      </c>
      <c r="C23" s="274">
        <f>Tarifas!I22</f>
        <v>0.14468802417922258</v>
      </c>
      <c r="D23" s="273">
        <f>Tráfego!E23</f>
        <v>8786894.9665591978</v>
      </c>
      <c r="E23" s="108">
        <f t="shared" si="2"/>
        <v>1271358.4713818063</v>
      </c>
      <c r="F23" s="109">
        <f t="shared" si="1"/>
        <v>1271358.4713818063</v>
      </c>
    </row>
    <row r="24" spans="2:6">
      <c r="B24" s="251" t="s">
        <v>28</v>
      </c>
      <c r="C24" s="274">
        <f>Tarifas!I23</f>
        <v>0.14468802417922258</v>
      </c>
      <c r="D24" s="273">
        <f>Tráfego!E24</f>
        <v>9044413.9066939577</v>
      </c>
      <c r="E24" s="108">
        <f t="shared" si="2"/>
        <v>1308618.3780186323</v>
      </c>
      <c r="F24" s="109">
        <f t="shared" si="1"/>
        <v>1308618.3780186323</v>
      </c>
    </row>
    <row r="25" spans="2:6">
      <c r="B25" s="251" t="s">
        <v>29</v>
      </c>
      <c r="C25" s="274">
        <f>Tarifas!I24</f>
        <v>0.14468802417922258</v>
      </c>
      <c r="D25" s="273">
        <f>Tráfego!E25</f>
        <v>9307776.6999865398</v>
      </c>
      <c r="E25" s="108">
        <f t="shared" si="2"/>
        <v>1346723.8202224569</v>
      </c>
      <c r="F25" s="109">
        <f t="shared" si="1"/>
        <v>1346723.8202224569</v>
      </c>
    </row>
    <row r="26" spans="2:6">
      <c r="B26" s="251" t="s">
        <v>30</v>
      </c>
      <c r="C26" s="274">
        <f>Tarifas!I25</f>
        <v>0.14468802417922258</v>
      </c>
      <c r="D26" s="273">
        <f>Tráfego!E26</f>
        <v>9571575.5753541812</v>
      </c>
      <c r="E26" s="108">
        <f t="shared" si="2"/>
        <v>1384892.358280102</v>
      </c>
      <c r="F26" s="109">
        <f t="shared" si="1"/>
        <v>1384892.358280102</v>
      </c>
    </row>
    <row r="27" spans="2:6">
      <c r="B27" s="251" t="s">
        <v>31</v>
      </c>
      <c r="C27" s="274">
        <f>Tarifas!I26</f>
        <v>0.14468802417922258</v>
      </c>
      <c r="D27" s="273">
        <f>Tráfego!E27</f>
        <v>9835406.5684284288</v>
      </c>
      <c r="E27" s="108">
        <f t="shared" si="2"/>
        <v>1423065.543385257</v>
      </c>
      <c r="F27" s="109">
        <f t="shared" si="1"/>
        <v>1423065.543385257</v>
      </c>
    </row>
    <row r="28" spans="2:6">
      <c r="B28" s="251" t="s">
        <v>32</v>
      </c>
      <c r="C28" s="274">
        <f>Tarifas!I27</f>
        <v>0.14468802417922258</v>
      </c>
      <c r="D28" s="273">
        <f>Tráfego!E28</f>
        <v>10100295.552809343</v>
      </c>
      <c r="E28" s="108">
        <f t="shared" si="2"/>
        <v>1461391.8071621724</v>
      </c>
      <c r="F28" s="109">
        <f t="shared" si="1"/>
        <v>1461391.8071621724</v>
      </c>
    </row>
    <row r="29" spans="2:6">
      <c r="B29" s="251" t="s">
        <v>33</v>
      </c>
      <c r="C29" s="274">
        <f>Tarifas!I28</f>
        <v>0.14468802417922258</v>
      </c>
      <c r="D29" s="273">
        <f>Tráfego!E29</f>
        <v>10365865.779934594</v>
      </c>
      <c r="E29" s="108">
        <f t="shared" si="2"/>
        <v>1499816.6386057525</v>
      </c>
      <c r="F29" s="109">
        <f t="shared" si="1"/>
        <v>1499816.6386057525</v>
      </c>
    </row>
    <row r="30" spans="2:6">
      <c r="B30" s="251" t="s">
        <v>34</v>
      </c>
      <c r="C30" s="274">
        <f>Tarifas!I29</f>
        <v>0.14468802417922258</v>
      </c>
      <c r="D30" s="273">
        <f>Tráfego!E30</f>
        <v>10632022.862299893</v>
      </c>
      <c r="E30" s="108">
        <f t="shared" si="2"/>
        <v>1538326.3809744942</v>
      </c>
      <c r="F30" s="109">
        <f t="shared" si="1"/>
        <v>1538326.3809744942</v>
      </c>
    </row>
    <row r="31" spans="2:6">
      <c r="B31" s="251" t="s">
        <v>35</v>
      </c>
      <c r="C31" s="274">
        <f>Tarifas!I30</f>
        <v>0.14468802417922258</v>
      </c>
      <c r="D31" s="273">
        <f>Tráfego!E31</f>
        <v>10899732.854864087</v>
      </c>
      <c r="E31" s="108">
        <f t="shared" si="2"/>
        <v>1577060.8108516417</v>
      </c>
      <c r="F31" s="109">
        <f t="shared" si="1"/>
        <v>1577060.8108516417</v>
      </c>
    </row>
    <row r="32" spans="2:6">
      <c r="B32" s="251" t="s">
        <v>36</v>
      </c>
      <c r="C32" s="274">
        <f>Tarifas!I31</f>
        <v>0.14468802417922258</v>
      </c>
      <c r="D32" s="273">
        <f>Tráfego!E32</f>
        <v>11169016.444346687</v>
      </c>
      <c r="E32" s="108">
        <f t="shared" si="2"/>
        <v>1616022.9213577681</v>
      </c>
      <c r="F32" s="109">
        <f t="shared" si="1"/>
        <v>1616022.9213577681</v>
      </c>
    </row>
    <row r="33" spans="2:9">
      <c r="B33" s="251" t="s">
        <v>37</v>
      </c>
      <c r="C33" s="274">
        <f>Tarifas!I32</f>
        <v>0.14468802417922258</v>
      </c>
      <c r="D33" s="273">
        <f>Tráfego!E33</f>
        <v>11439458.359831451</v>
      </c>
      <c r="E33" s="108">
        <f t="shared" si="2"/>
        <v>1655152.6277645028</v>
      </c>
      <c r="F33" s="109">
        <f t="shared" si="1"/>
        <v>1655152.6277645028</v>
      </c>
    </row>
    <row r="34" spans="2:9">
      <c r="B34" s="251" t="s">
        <v>38</v>
      </c>
      <c r="C34" s="274">
        <f>Tarifas!I33</f>
        <v>0.14468802417922258</v>
      </c>
      <c r="D34" s="273">
        <f>Tráfego!E34</f>
        <v>11709751.988071525</v>
      </c>
      <c r="E34" s="108">
        <f t="shared" si="2"/>
        <v>1694260.8787827925</v>
      </c>
      <c r="F34" s="109">
        <f t="shared" si="1"/>
        <v>1694260.8787827925</v>
      </c>
    </row>
    <row r="35" spans="2:9">
      <c r="B35" s="251" t="s">
        <v>39</v>
      </c>
      <c r="C35" s="274">
        <f>Tarifas!I34</f>
        <v>0.14468802417922258</v>
      </c>
      <c r="D35" s="273">
        <f>Tráfego!E35</f>
        <v>11980715.70040592</v>
      </c>
      <c r="E35" s="108">
        <f t="shared" si="2"/>
        <v>1733466.0829447233</v>
      </c>
      <c r="F35" s="109">
        <f t="shared" si="1"/>
        <v>1733466.0829447233</v>
      </c>
    </row>
    <row r="36" spans="2:9">
      <c r="B36" s="251" t="s">
        <v>40</v>
      </c>
      <c r="C36" s="274">
        <f>Tarifas!I35</f>
        <v>0.14468802417922258</v>
      </c>
      <c r="D36" s="273">
        <f>Tráfego!E36</f>
        <v>12252369.412139356</v>
      </c>
      <c r="E36" s="108">
        <f t="shared" si="2"/>
        <v>1772771.1217563862</v>
      </c>
      <c r="F36" s="109">
        <f t="shared" si="1"/>
        <v>1772771.1217563862</v>
      </c>
    </row>
    <row r="37" spans="2:9">
      <c r="B37" s="251" t="s">
        <v>41</v>
      </c>
      <c r="C37" s="274">
        <f>Tarifas!I36</f>
        <v>0.14468802417922258</v>
      </c>
      <c r="D37" s="273">
        <f>Tráfego!E37</f>
        <v>12522870.899838895</v>
      </c>
      <c r="E37" s="108">
        <f t="shared" si="2"/>
        <v>1811909.4475491729</v>
      </c>
      <c r="F37" s="109">
        <f t="shared" si="1"/>
        <v>1811909.4475491729</v>
      </c>
    </row>
    <row r="38" spans="2:9">
      <c r="B38" s="251" t="s">
        <v>42</v>
      </c>
      <c r="C38" s="274">
        <f>Tarifas!I37</f>
        <v>0.14468802417922258</v>
      </c>
      <c r="D38" s="273">
        <f>Tráfego!E38</f>
        <v>12792030.093319817</v>
      </c>
      <c r="E38" s="108">
        <f>C38*D38</f>
        <v>1850853.5594436005</v>
      </c>
      <c r="F38" s="109">
        <f t="shared" si="1"/>
        <v>1850853.5594436005</v>
      </c>
    </row>
    <row r="39" spans="2:9">
      <c r="B39" s="251" t="s">
        <v>43</v>
      </c>
      <c r="C39" s="274">
        <f>Tarifas!I38</f>
        <v>0.14468802417922258</v>
      </c>
      <c r="D39" s="273">
        <f>Tráfego!E39</f>
        <v>13059408.188107952</v>
      </c>
      <c r="E39" s="108">
        <f>C39*D39</f>
        <v>1889539.9676873009</v>
      </c>
      <c r="F39" s="109">
        <f t="shared" si="1"/>
        <v>1889539.9676873009</v>
      </c>
    </row>
    <row r="40" spans="2:9">
      <c r="B40" s="251" t="s">
        <v>44</v>
      </c>
      <c r="C40" s="274">
        <f>Tarifas!I39</f>
        <v>0.14468802417922258</v>
      </c>
      <c r="D40" s="273">
        <f>Tráfego!E40</f>
        <v>13323305.261225117</v>
      </c>
      <c r="E40" s="108">
        <f>C40*D40</f>
        <v>1927722.7137833033</v>
      </c>
      <c r="F40" s="109">
        <f t="shared" si="1"/>
        <v>1927722.7137833033</v>
      </c>
    </row>
    <row r="41" spans="2:9">
      <c r="B41" s="251" t="s">
        <v>45</v>
      </c>
      <c r="C41" s="274">
        <f>Tarifas!I40</f>
        <v>0.14468802417922258</v>
      </c>
      <c r="D41" s="273">
        <f>Tráfego!E41</f>
        <v>13582684.884827022</v>
      </c>
      <c r="E41" s="108">
        <f>C41*D41</f>
        <v>1965251.8390346132</v>
      </c>
      <c r="F41" s="109">
        <f t="shared" si="1"/>
        <v>1965251.8390346132</v>
      </c>
    </row>
    <row r="42" spans="2:9" ht="12.75" thickBot="1">
      <c r="B42" s="251" t="s">
        <v>46</v>
      </c>
      <c r="C42" s="274">
        <f>Tarifas!I41</f>
        <v>0.14468802417922258</v>
      </c>
      <c r="D42" s="273">
        <f>Tráfego!E42</f>
        <v>13839011.7283269</v>
      </c>
      <c r="E42" s="108">
        <f>C42*D42</f>
        <v>2002339.2635647072</v>
      </c>
      <c r="F42" s="109">
        <f t="shared" si="1"/>
        <v>2002339.2635647072</v>
      </c>
    </row>
    <row r="43" spans="2:9" ht="20.25" customHeight="1" thickBot="1">
      <c r="B43" s="38" t="s">
        <v>88</v>
      </c>
      <c r="C43" s="110" t="s">
        <v>55</v>
      </c>
      <c r="D43" s="110">
        <f>SUM(D8:D42)</f>
        <v>251284851.43625131</v>
      </c>
      <c r="E43" s="110">
        <f>SUM(E8:E42)</f>
        <v>36161169.300463021</v>
      </c>
      <c r="F43" s="110">
        <f>SUM(F8:F42)</f>
        <v>36161169.300463021</v>
      </c>
    </row>
    <row r="47" spans="2:9" ht="15.75">
      <c r="H47"/>
      <c r="I47"/>
    </row>
    <row r="79" spans="4:8">
      <c r="D79" s="114"/>
      <c r="E79" s="114"/>
      <c r="H79" s="111"/>
    </row>
    <row r="80" spans="4:8">
      <c r="H80" s="111"/>
    </row>
    <row r="81" spans="8:8">
      <c r="H81" s="111"/>
    </row>
    <row r="82" spans="8:8">
      <c r="H82" s="111"/>
    </row>
    <row r="83" spans="8:8">
      <c r="H83" s="111"/>
    </row>
  </sheetData>
  <mergeCells count="6">
    <mergeCell ref="F6:F7"/>
    <mergeCell ref="B5:B7"/>
    <mergeCell ref="E6:E7"/>
    <mergeCell ref="C6:C7"/>
    <mergeCell ref="C5:F5"/>
    <mergeCell ref="D6:D7"/>
  </mergeCells>
  <phoneticPr fontId="36" type="noConversion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4"/>
  <dimension ref="B1:H43"/>
  <sheetViews>
    <sheetView showGridLines="0" workbookViewId="0">
      <selection activeCell="G29" sqref="G29:G34"/>
    </sheetView>
  </sheetViews>
  <sheetFormatPr defaultColWidth="8.25" defaultRowHeight="12"/>
  <cols>
    <col min="1" max="1" width="0.875" style="6" customWidth="1"/>
    <col min="2" max="2" width="8.25" style="6"/>
    <col min="3" max="3" width="21.125" style="6" bestFit="1" customWidth="1"/>
    <col min="4" max="4" width="21.125" style="6" customWidth="1"/>
    <col min="5" max="5" width="19.25" style="6" bestFit="1" customWidth="1"/>
    <col min="6" max="7" width="17.875" style="6" bestFit="1" customWidth="1"/>
    <col min="8" max="8" width="18.5" style="6" customWidth="1"/>
    <col min="9" max="16384" width="8.25" style="6"/>
  </cols>
  <sheetData>
    <row r="1" spans="2:8" ht="5.25" customHeight="1">
      <c r="B1" s="2"/>
      <c r="C1" s="2"/>
      <c r="D1" s="2"/>
      <c r="E1" s="3"/>
      <c r="F1" s="3"/>
      <c r="G1" s="3"/>
      <c r="H1" s="3"/>
    </row>
    <row r="2" spans="2:8" ht="15.75">
      <c r="B2" s="220" t="s">
        <v>0</v>
      </c>
      <c r="C2" s="2"/>
      <c r="D2" s="2"/>
      <c r="E2" s="3"/>
      <c r="F2" s="3"/>
      <c r="G2" s="3"/>
      <c r="H2" s="3"/>
    </row>
    <row r="3" spans="2:8" ht="15.75">
      <c r="B3" s="220" t="s">
        <v>108</v>
      </c>
      <c r="C3" s="2"/>
      <c r="D3" s="2"/>
      <c r="E3" s="3"/>
      <c r="F3" s="3"/>
      <c r="G3" s="3"/>
      <c r="H3" s="264" t="s">
        <v>92</v>
      </c>
    </row>
    <row r="4" spans="2:8" ht="12.75" thickBot="1">
      <c r="B4" s="2"/>
      <c r="C4" s="2"/>
      <c r="D4" s="2"/>
      <c r="G4" s="3"/>
    </row>
    <row r="5" spans="2:8" ht="12.75" customHeight="1">
      <c r="B5" s="412" t="s">
        <v>93</v>
      </c>
      <c r="C5" s="401" t="s">
        <v>109</v>
      </c>
      <c r="D5" s="401" t="s">
        <v>110</v>
      </c>
      <c r="E5" s="413" t="s">
        <v>111</v>
      </c>
      <c r="F5" s="413" t="s">
        <v>112</v>
      </c>
      <c r="G5" s="413" t="s">
        <v>113</v>
      </c>
      <c r="H5" s="401" t="s">
        <v>114</v>
      </c>
    </row>
    <row r="6" spans="2:8">
      <c r="B6" s="410"/>
      <c r="C6" s="410"/>
      <c r="D6" s="410"/>
      <c r="E6" s="414"/>
      <c r="F6" s="414"/>
      <c r="G6" s="414"/>
      <c r="H6" s="410"/>
    </row>
    <row r="7" spans="2:8" ht="12.75" thickBot="1">
      <c r="B7" s="411"/>
      <c r="C7" s="411"/>
      <c r="D7" s="411"/>
      <c r="E7" s="254">
        <v>0.05</v>
      </c>
      <c r="F7" s="254">
        <v>6.4999999999999997E-3</v>
      </c>
      <c r="G7" s="255">
        <v>0.03</v>
      </c>
      <c r="H7" s="411"/>
    </row>
    <row r="8" spans="2:8">
      <c r="B8" s="96" t="s">
        <v>99</v>
      </c>
      <c r="C8" s="97">
        <f>Receitas!E8</f>
        <v>0</v>
      </c>
      <c r="D8" s="155">
        <v>0</v>
      </c>
      <c r="E8" s="98">
        <f>(C8+D8)*$E$7</f>
        <v>0</v>
      </c>
      <c r="F8" s="99">
        <f>(C8+D8)*$F$7</f>
        <v>0</v>
      </c>
      <c r="G8" s="100">
        <f>(C8+D8)*$G$7</f>
        <v>0</v>
      </c>
      <c r="H8" s="95">
        <f>SUM(E8:G8)</f>
        <v>0</v>
      </c>
    </row>
    <row r="9" spans="2:8">
      <c r="B9" s="101" t="s">
        <v>100</v>
      </c>
      <c r="C9" s="97">
        <f>Receitas!E9</f>
        <v>0</v>
      </c>
      <c r="D9" s="155">
        <v>0</v>
      </c>
      <c r="E9" s="102">
        <f t="shared" ref="E9:E37" si="0">(C9+D9)*$E$7</f>
        <v>0</v>
      </c>
      <c r="F9" s="103">
        <f t="shared" ref="F9:F37" si="1">(C9+D9)*$F$7</f>
        <v>0</v>
      </c>
      <c r="G9" s="104">
        <f t="shared" ref="G9:G37" si="2">(C9+D9)*$G$7</f>
        <v>0</v>
      </c>
      <c r="H9" s="105">
        <f t="shared" ref="H9:H37" si="3">SUM(E9:G9)</f>
        <v>0</v>
      </c>
    </row>
    <row r="10" spans="2:8">
      <c r="B10" s="101" t="s">
        <v>101</v>
      </c>
      <c r="C10" s="97">
        <f>Receitas!E10</f>
        <v>0</v>
      </c>
      <c r="D10" s="155">
        <v>0</v>
      </c>
      <c r="E10" s="102">
        <f t="shared" si="0"/>
        <v>0</v>
      </c>
      <c r="F10" s="103">
        <f t="shared" si="1"/>
        <v>0</v>
      </c>
      <c r="G10" s="104">
        <f t="shared" si="2"/>
        <v>0</v>
      </c>
      <c r="H10" s="105">
        <f t="shared" si="3"/>
        <v>0</v>
      </c>
    </row>
    <row r="11" spans="2:8">
      <c r="B11" s="101" t="s">
        <v>102</v>
      </c>
      <c r="C11" s="97">
        <f>Receitas!E11</f>
        <v>0</v>
      </c>
      <c r="D11" s="155">
        <v>0</v>
      </c>
      <c r="E11" s="102">
        <f t="shared" si="0"/>
        <v>0</v>
      </c>
      <c r="F11" s="103">
        <f t="shared" si="1"/>
        <v>0</v>
      </c>
      <c r="G11" s="104">
        <f t="shared" si="2"/>
        <v>0</v>
      </c>
      <c r="H11" s="105">
        <f t="shared" si="3"/>
        <v>0</v>
      </c>
    </row>
    <row r="12" spans="2:8">
      <c r="B12" s="101" t="s">
        <v>103</v>
      </c>
      <c r="C12" s="97">
        <f>Receitas!E12</f>
        <v>0</v>
      </c>
      <c r="D12" s="155">
        <v>0</v>
      </c>
      <c r="E12" s="102">
        <f t="shared" si="0"/>
        <v>0</v>
      </c>
      <c r="F12" s="103">
        <f t="shared" si="1"/>
        <v>0</v>
      </c>
      <c r="G12" s="104">
        <f t="shared" si="2"/>
        <v>0</v>
      </c>
      <c r="H12" s="105">
        <f t="shared" si="3"/>
        <v>0</v>
      </c>
    </row>
    <row r="13" spans="2:8">
      <c r="B13" s="101" t="s">
        <v>104</v>
      </c>
      <c r="C13" s="97">
        <f>Receitas!E13</f>
        <v>0</v>
      </c>
      <c r="D13" s="155">
        <v>0</v>
      </c>
      <c r="E13" s="102">
        <f t="shared" si="0"/>
        <v>0</v>
      </c>
      <c r="F13" s="103">
        <f t="shared" si="1"/>
        <v>0</v>
      </c>
      <c r="G13" s="104">
        <f t="shared" si="2"/>
        <v>0</v>
      </c>
      <c r="H13" s="105">
        <f t="shared" si="3"/>
        <v>0</v>
      </c>
    </row>
    <row r="14" spans="2:8">
      <c r="B14" s="101" t="s">
        <v>105</v>
      </c>
      <c r="C14" s="97">
        <f>Receitas!E14</f>
        <v>0</v>
      </c>
      <c r="D14" s="155">
        <v>0</v>
      </c>
      <c r="E14" s="102">
        <f t="shared" si="0"/>
        <v>0</v>
      </c>
      <c r="F14" s="103">
        <f t="shared" si="1"/>
        <v>0</v>
      </c>
      <c r="G14" s="104">
        <f t="shared" si="2"/>
        <v>0</v>
      </c>
      <c r="H14" s="105">
        <f t="shared" si="3"/>
        <v>0</v>
      </c>
    </row>
    <row r="15" spans="2:8">
      <c r="B15" s="101" t="s">
        <v>106</v>
      </c>
      <c r="C15" s="97">
        <f>Receitas!E15</f>
        <v>0</v>
      </c>
      <c r="D15" s="155">
        <v>0</v>
      </c>
      <c r="E15" s="102">
        <f t="shared" si="0"/>
        <v>0</v>
      </c>
      <c r="F15" s="103">
        <f t="shared" si="1"/>
        <v>0</v>
      </c>
      <c r="G15" s="104">
        <f t="shared" si="2"/>
        <v>0</v>
      </c>
      <c r="H15" s="105">
        <f t="shared" si="3"/>
        <v>0</v>
      </c>
    </row>
    <row r="16" spans="2:8">
      <c r="B16" s="101" t="s">
        <v>107</v>
      </c>
      <c r="C16" s="97">
        <f>Receitas!E16</f>
        <v>0</v>
      </c>
      <c r="D16" s="155">
        <v>0</v>
      </c>
      <c r="E16" s="102">
        <f t="shared" si="0"/>
        <v>0</v>
      </c>
      <c r="F16" s="103">
        <f t="shared" si="1"/>
        <v>0</v>
      </c>
      <c r="G16" s="104">
        <f t="shared" si="2"/>
        <v>0</v>
      </c>
      <c r="H16" s="105">
        <f t="shared" si="3"/>
        <v>0</v>
      </c>
    </row>
    <row r="17" spans="2:8">
      <c r="B17" s="101" t="s">
        <v>21</v>
      </c>
      <c r="C17" s="97">
        <f>Receitas!E17</f>
        <v>0</v>
      </c>
      <c r="D17" s="155">
        <v>0</v>
      </c>
      <c r="E17" s="102">
        <f t="shared" si="0"/>
        <v>0</v>
      </c>
      <c r="F17" s="103">
        <f t="shared" si="1"/>
        <v>0</v>
      </c>
      <c r="G17" s="104">
        <f t="shared" si="2"/>
        <v>0</v>
      </c>
      <c r="H17" s="105">
        <f t="shared" si="3"/>
        <v>0</v>
      </c>
    </row>
    <row r="18" spans="2:8">
      <c r="B18" s="101" t="s">
        <v>22</v>
      </c>
      <c r="C18" s="97">
        <f>Receitas!E18</f>
        <v>0</v>
      </c>
      <c r="D18" s="155">
        <v>0</v>
      </c>
      <c r="E18" s="102">
        <f t="shared" si="0"/>
        <v>0</v>
      </c>
      <c r="F18" s="103">
        <f t="shared" si="1"/>
        <v>0</v>
      </c>
      <c r="G18" s="104">
        <f t="shared" si="2"/>
        <v>0</v>
      </c>
      <c r="H18" s="105">
        <f t="shared" si="3"/>
        <v>0</v>
      </c>
    </row>
    <row r="19" spans="2:8">
      <c r="B19" s="101" t="s">
        <v>23</v>
      </c>
      <c r="C19" s="97">
        <f>Receitas!E19</f>
        <v>0</v>
      </c>
      <c r="D19" s="155">
        <v>0</v>
      </c>
      <c r="E19" s="102">
        <f t="shared" si="0"/>
        <v>0</v>
      </c>
      <c r="F19" s="103">
        <f t="shared" si="1"/>
        <v>0</v>
      </c>
      <c r="G19" s="104">
        <f t="shared" si="2"/>
        <v>0</v>
      </c>
      <c r="H19" s="105">
        <f t="shared" si="3"/>
        <v>0</v>
      </c>
    </row>
    <row r="20" spans="2:8">
      <c r="B20" s="250" t="s">
        <v>24</v>
      </c>
      <c r="C20" s="97">
        <f>Receitas!E20</f>
        <v>983696.80008833844</v>
      </c>
      <c r="D20" s="155">
        <v>0</v>
      </c>
      <c r="E20" s="102">
        <f t="shared" si="0"/>
        <v>49184.840004416925</v>
      </c>
      <c r="F20" s="103">
        <f t="shared" si="1"/>
        <v>6394.0292005741994</v>
      </c>
      <c r="G20" s="104">
        <f t="shared" si="2"/>
        <v>29510.904002650153</v>
      </c>
      <c r="H20" s="105">
        <f t="shared" si="3"/>
        <v>85089.773207641279</v>
      </c>
    </row>
    <row r="21" spans="2:8">
      <c r="B21" s="251" t="s">
        <v>25</v>
      </c>
      <c r="C21" s="97">
        <f>Receitas!E21</f>
        <v>1207842.548838591</v>
      </c>
      <c r="D21" s="155">
        <v>0</v>
      </c>
      <c r="E21" s="102">
        <f t="shared" si="0"/>
        <v>60392.127441929551</v>
      </c>
      <c r="F21" s="103">
        <f t="shared" si="1"/>
        <v>7850.9765674508408</v>
      </c>
      <c r="G21" s="104">
        <f t="shared" si="2"/>
        <v>36235.276465157731</v>
      </c>
      <c r="H21" s="105">
        <f t="shared" si="3"/>
        <v>104478.38047453812</v>
      </c>
    </row>
    <row r="22" spans="2:8">
      <c r="B22" s="251" t="s">
        <v>26</v>
      </c>
      <c r="C22" s="97">
        <f>Receitas!E22</f>
        <v>1239085.3189849062</v>
      </c>
      <c r="D22" s="155">
        <v>0</v>
      </c>
      <c r="E22" s="102">
        <f t="shared" si="0"/>
        <v>61954.265949245309</v>
      </c>
      <c r="F22" s="103">
        <f t="shared" si="1"/>
        <v>8054.0545734018897</v>
      </c>
      <c r="G22" s="104">
        <f t="shared" si="2"/>
        <v>37172.559569547186</v>
      </c>
      <c r="H22" s="105">
        <f t="shared" si="3"/>
        <v>107180.88009219439</v>
      </c>
    </row>
    <row r="23" spans="2:8">
      <c r="B23" s="251" t="s">
        <v>27</v>
      </c>
      <c r="C23" s="97">
        <f>Receitas!E23</f>
        <v>1271358.4713818063</v>
      </c>
      <c r="D23" s="155">
        <v>0</v>
      </c>
      <c r="E23" s="102">
        <f t="shared" si="0"/>
        <v>63567.923569090315</v>
      </c>
      <c r="F23" s="103">
        <f t="shared" si="1"/>
        <v>8263.8300639817408</v>
      </c>
      <c r="G23" s="104">
        <f t="shared" si="2"/>
        <v>38140.754141454185</v>
      </c>
      <c r="H23" s="105">
        <f t="shared" si="3"/>
        <v>109972.50777452625</v>
      </c>
    </row>
    <row r="24" spans="2:8">
      <c r="B24" s="251" t="s">
        <v>28</v>
      </c>
      <c r="C24" s="97">
        <f>Receitas!E24</f>
        <v>1308618.3780186323</v>
      </c>
      <c r="D24" s="155">
        <v>0</v>
      </c>
      <c r="E24" s="102">
        <f t="shared" si="0"/>
        <v>65430.918900931618</v>
      </c>
      <c r="F24" s="103">
        <f t="shared" si="1"/>
        <v>8506.0194571211086</v>
      </c>
      <c r="G24" s="104">
        <f t="shared" si="2"/>
        <v>39258.551340558966</v>
      </c>
      <c r="H24" s="105">
        <f t="shared" si="3"/>
        <v>113195.48969861169</v>
      </c>
    </row>
    <row r="25" spans="2:8">
      <c r="B25" s="251" t="s">
        <v>29</v>
      </c>
      <c r="C25" s="97">
        <f>Receitas!E25</f>
        <v>1346723.8202224569</v>
      </c>
      <c r="D25" s="155">
        <v>0</v>
      </c>
      <c r="E25" s="102">
        <f t="shared" si="0"/>
        <v>67336.19101112285</v>
      </c>
      <c r="F25" s="103">
        <f t="shared" si="1"/>
        <v>8753.7048314459698</v>
      </c>
      <c r="G25" s="104">
        <f t="shared" si="2"/>
        <v>40401.714606673704</v>
      </c>
      <c r="H25" s="105">
        <f t="shared" si="3"/>
        <v>116491.61044924252</v>
      </c>
    </row>
    <row r="26" spans="2:8">
      <c r="B26" s="251" t="s">
        <v>30</v>
      </c>
      <c r="C26" s="97">
        <f>Receitas!E26</f>
        <v>1384892.358280102</v>
      </c>
      <c r="D26" s="155">
        <v>0</v>
      </c>
      <c r="E26" s="102">
        <f t="shared" si="0"/>
        <v>69244.61791400511</v>
      </c>
      <c r="F26" s="103">
        <f t="shared" si="1"/>
        <v>9001.8003288206619</v>
      </c>
      <c r="G26" s="104">
        <f t="shared" si="2"/>
        <v>41546.770748403062</v>
      </c>
      <c r="H26" s="105">
        <f t="shared" si="3"/>
        <v>119793.18899122885</v>
      </c>
    </row>
    <row r="27" spans="2:8">
      <c r="B27" s="251" t="s">
        <v>31</v>
      </c>
      <c r="C27" s="97">
        <f>Receitas!E27</f>
        <v>1423065.543385257</v>
      </c>
      <c r="D27" s="155">
        <v>0</v>
      </c>
      <c r="E27" s="102">
        <f t="shared" si="0"/>
        <v>71153.277169262859</v>
      </c>
      <c r="F27" s="103">
        <f t="shared" si="1"/>
        <v>9249.9260320041703</v>
      </c>
      <c r="G27" s="104">
        <f t="shared" si="2"/>
        <v>42691.96630155771</v>
      </c>
      <c r="H27" s="105">
        <f t="shared" si="3"/>
        <v>123095.16950282473</v>
      </c>
    </row>
    <row r="28" spans="2:8">
      <c r="B28" s="251" t="s">
        <v>32</v>
      </c>
      <c r="C28" s="97">
        <f>Receitas!E28</f>
        <v>1461391.8071621724</v>
      </c>
      <c r="D28" s="155">
        <v>0</v>
      </c>
      <c r="E28" s="102">
        <f t="shared" si="0"/>
        <v>73069.590358108617</v>
      </c>
      <c r="F28" s="103">
        <f t="shared" si="1"/>
        <v>9499.0467465541205</v>
      </c>
      <c r="G28" s="104">
        <f t="shared" si="2"/>
        <v>43841.75421486517</v>
      </c>
      <c r="H28" s="105">
        <f t="shared" si="3"/>
        <v>126410.3913195279</v>
      </c>
    </row>
    <row r="29" spans="2:8">
      <c r="B29" s="251" t="s">
        <v>33</v>
      </c>
      <c r="C29" s="97">
        <f>Receitas!E29</f>
        <v>1499816.6386057525</v>
      </c>
      <c r="D29" s="155">
        <v>0</v>
      </c>
      <c r="E29" s="102">
        <f t="shared" si="0"/>
        <v>74990.831930287633</v>
      </c>
      <c r="F29" s="103">
        <f t="shared" si="1"/>
        <v>9748.8081509373915</v>
      </c>
      <c r="G29" s="104">
        <f t="shared" si="2"/>
        <v>44994.49915817257</v>
      </c>
      <c r="H29" s="105">
        <f t="shared" si="3"/>
        <v>129734.1392393976</v>
      </c>
    </row>
    <row r="30" spans="2:8">
      <c r="B30" s="251" t="s">
        <v>34</v>
      </c>
      <c r="C30" s="97">
        <f>Receitas!E30</f>
        <v>1538326.3809744942</v>
      </c>
      <c r="D30" s="155">
        <v>0</v>
      </c>
      <c r="E30" s="102">
        <f t="shared" si="0"/>
        <v>76916.319048724705</v>
      </c>
      <c r="F30" s="103">
        <f t="shared" si="1"/>
        <v>9999.1214763342123</v>
      </c>
      <c r="G30" s="104">
        <f t="shared" si="2"/>
        <v>46149.791429234821</v>
      </c>
      <c r="H30" s="105">
        <f t="shared" si="3"/>
        <v>133065.23195429373</v>
      </c>
    </row>
    <row r="31" spans="2:8">
      <c r="B31" s="251" t="s">
        <v>35</v>
      </c>
      <c r="C31" s="97">
        <f>Receitas!E31</f>
        <v>1577060.8108516417</v>
      </c>
      <c r="D31" s="155">
        <v>0</v>
      </c>
      <c r="E31" s="102">
        <f t="shared" si="0"/>
        <v>78853.040542582094</v>
      </c>
      <c r="F31" s="103">
        <f t="shared" si="1"/>
        <v>10250.895270535671</v>
      </c>
      <c r="G31" s="104">
        <f t="shared" si="2"/>
        <v>47311.824325549249</v>
      </c>
      <c r="H31" s="105">
        <f t="shared" si="3"/>
        <v>136415.76013866701</v>
      </c>
    </row>
    <row r="32" spans="2:8">
      <c r="B32" s="251" t="s">
        <v>36</v>
      </c>
      <c r="C32" s="97">
        <f>Receitas!E32</f>
        <v>1616022.9213577681</v>
      </c>
      <c r="D32" s="155">
        <v>0</v>
      </c>
      <c r="E32" s="102">
        <f t="shared" si="0"/>
        <v>80801.146067888418</v>
      </c>
      <c r="F32" s="103">
        <f t="shared" si="1"/>
        <v>10504.148988825493</v>
      </c>
      <c r="G32" s="104">
        <f t="shared" si="2"/>
        <v>48480.687640733042</v>
      </c>
      <c r="H32" s="105">
        <f t="shared" si="3"/>
        <v>139785.98269744695</v>
      </c>
    </row>
    <row r="33" spans="2:8">
      <c r="B33" s="251" t="s">
        <v>37</v>
      </c>
      <c r="C33" s="97">
        <f>Receitas!E33</f>
        <v>1655152.6277645028</v>
      </c>
      <c r="D33" s="155">
        <v>0</v>
      </c>
      <c r="E33" s="102">
        <f t="shared" si="0"/>
        <v>82757.631388225142</v>
      </c>
      <c r="F33" s="103">
        <f t="shared" si="1"/>
        <v>10758.492080469268</v>
      </c>
      <c r="G33" s="104">
        <f t="shared" si="2"/>
        <v>49654.578832935083</v>
      </c>
      <c r="H33" s="105">
        <f t="shared" si="3"/>
        <v>143170.7023016295</v>
      </c>
    </row>
    <row r="34" spans="2:8">
      <c r="B34" s="251" t="s">
        <v>38</v>
      </c>
      <c r="C34" s="97">
        <f>Receitas!E34</f>
        <v>1694260.8787827925</v>
      </c>
      <c r="D34" s="155">
        <v>0</v>
      </c>
      <c r="E34" s="102">
        <f t="shared" si="0"/>
        <v>84713.043939139636</v>
      </c>
      <c r="F34" s="103">
        <f t="shared" si="1"/>
        <v>11012.695712088151</v>
      </c>
      <c r="G34" s="104">
        <f t="shared" si="2"/>
        <v>50827.826363483771</v>
      </c>
      <c r="H34" s="105">
        <f t="shared" si="3"/>
        <v>146553.56601471157</v>
      </c>
    </row>
    <row r="35" spans="2:8">
      <c r="B35" s="251" t="s">
        <v>39</v>
      </c>
      <c r="C35" s="97">
        <f>Receitas!E35</f>
        <v>1733466.0829447233</v>
      </c>
      <c r="D35" s="155">
        <v>0</v>
      </c>
      <c r="E35" s="102">
        <f t="shared" si="0"/>
        <v>86673.304147236166</v>
      </c>
      <c r="F35" s="103">
        <f t="shared" si="1"/>
        <v>11267.529539140702</v>
      </c>
      <c r="G35" s="104">
        <f t="shared" si="2"/>
        <v>52003.982488341695</v>
      </c>
      <c r="H35" s="105">
        <f t="shared" si="3"/>
        <v>149944.81617471855</v>
      </c>
    </row>
    <row r="36" spans="2:8">
      <c r="B36" s="251" t="s">
        <v>40</v>
      </c>
      <c r="C36" s="97">
        <f>Receitas!E36</f>
        <v>1772771.1217563862</v>
      </c>
      <c r="D36" s="155">
        <v>0</v>
      </c>
      <c r="E36" s="102">
        <f t="shared" si="0"/>
        <v>88638.556087819321</v>
      </c>
      <c r="F36" s="103">
        <f t="shared" si="1"/>
        <v>11523.012291416509</v>
      </c>
      <c r="G36" s="104">
        <f t="shared" si="2"/>
        <v>53183.133652691584</v>
      </c>
      <c r="H36" s="105">
        <f t="shared" si="3"/>
        <v>153344.70203192742</v>
      </c>
    </row>
    <row r="37" spans="2:8">
      <c r="B37" s="251" t="s">
        <v>41</v>
      </c>
      <c r="C37" s="97">
        <f>Receitas!E37</f>
        <v>1811909.4475491729</v>
      </c>
      <c r="D37" s="155">
        <v>0</v>
      </c>
      <c r="E37" s="102">
        <f t="shared" si="0"/>
        <v>90595.472377458645</v>
      </c>
      <c r="F37" s="103">
        <f t="shared" si="1"/>
        <v>11777.411409069624</v>
      </c>
      <c r="G37" s="104">
        <f t="shared" si="2"/>
        <v>54357.283426475187</v>
      </c>
      <c r="H37" s="105">
        <f t="shared" si="3"/>
        <v>156730.16721300344</v>
      </c>
    </row>
    <row r="38" spans="2:8">
      <c r="B38" s="251" t="s">
        <v>42</v>
      </c>
      <c r="C38" s="97">
        <f>Receitas!E38</f>
        <v>1850853.5594436005</v>
      </c>
      <c r="D38" s="155">
        <v>0</v>
      </c>
      <c r="E38" s="102">
        <f t="shared" ref="E38:E42" si="4">(C38+D38)*$E$7</f>
        <v>92542.677972180027</v>
      </c>
      <c r="F38" s="103">
        <f t="shared" ref="F38:F42" si="5">(C38+D38)*$F$7</f>
        <v>12030.548136383402</v>
      </c>
      <c r="G38" s="104">
        <f t="shared" ref="G38:G42" si="6">(C38+D38)*$G$7</f>
        <v>55525.606783308009</v>
      </c>
      <c r="H38" s="105">
        <f t="shared" ref="H38:H42" si="7">SUM(E38:G38)</f>
        <v>160098.83289187143</v>
      </c>
    </row>
    <row r="39" spans="2:8">
      <c r="B39" s="251" t="s">
        <v>43</v>
      </c>
      <c r="C39" s="97">
        <f>Receitas!E39</f>
        <v>1889539.9676873009</v>
      </c>
      <c r="D39" s="155">
        <v>0</v>
      </c>
      <c r="E39" s="102">
        <f t="shared" si="4"/>
        <v>94476.998384365055</v>
      </c>
      <c r="F39" s="103">
        <f t="shared" si="5"/>
        <v>12282.009789967455</v>
      </c>
      <c r="G39" s="104">
        <f t="shared" si="6"/>
        <v>56686.199030619027</v>
      </c>
      <c r="H39" s="105">
        <f t="shared" si="7"/>
        <v>163445.20720495156</v>
      </c>
    </row>
    <row r="40" spans="2:8">
      <c r="B40" s="251" t="s">
        <v>44</v>
      </c>
      <c r="C40" s="97">
        <f>Receitas!E40</f>
        <v>1927722.7137833033</v>
      </c>
      <c r="D40" s="155">
        <v>0</v>
      </c>
      <c r="E40" s="102">
        <f t="shared" si="4"/>
        <v>96386.135689165167</v>
      </c>
      <c r="F40" s="103">
        <f t="shared" si="5"/>
        <v>12530.19763959147</v>
      </c>
      <c r="G40" s="104">
        <f t="shared" si="6"/>
        <v>57831.681413499093</v>
      </c>
      <c r="H40" s="105">
        <f t="shared" si="7"/>
        <v>166748.01474225573</v>
      </c>
    </row>
    <row r="41" spans="2:8">
      <c r="B41" s="251" t="s">
        <v>45</v>
      </c>
      <c r="C41" s="97">
        <f>Receitas!E41</f>
        <v>1965251.8390346132</v>
      </c>
      <c r="D41" s="155">
        <v>0</v>
      </c>
      <c r="E41" s="102">
        <f t="shared" si="4"/>
        <v>98262.591951730661</v>
      </c>
      <c r="F41" s="103">
        <f t="shared" si="5"/>
        <v>12774.136953724985</v>
      </c>
      <c r="G41" s="104">
        <f t="shared" si="6"/>
        <v>58957.555171038395</v>
      </c>
      <c r="H41" s="105">
        <f t="shared" si="7"/>
        <v>169994.28407649405</v>
      </c>
    </row>
    <row r="42" spans="2:8" ht="12.75" thickBot="1">
      <c r="B42" s="251" t="s">
        <v>46</v>
      </c>
      <c r="C42" s="97">
        <f>Receitas!E42</f>
        <v>2002339.2635647072</v>
      </c>
      <c r="D42" s="155">
        <v>0</v>
      </c>
      <c r="E42" s="102">
        <f t="shared" si="4"/>
        <v>100116.96317823537</v>
      </c>
      <c r="F42" s="103">
        <f t="shared" si="5"/>
        <v>13015.205213170597</v>
      </c>
      <c r="G42" s="104">
        <f t="shared" si="6"/>
        <v>60070.177906941215</v>
      </c>
      <c r="H42" s="105">
        <f t="shared" si="7"/>
        <v>173202.34629834717</v>
      </c>
    </row>
    <row r="43" spans="2:8" ht="19.5" customHeight="1" thickBot="1">
      <c r="B43" s="38" t="s">
        <v>88</v>
      </c>
      <c r="C43" s="106">
        <f t="shared" ref="C43:H43" si="8">SUM(C8:C37)</f>
        <v>26525461.956949499</v>
      </c>
      <c r="D43" s="156">
        <f t="shared" si="8"/>
        <v>0</v>
      </c>
      <c r="E43" s="107">
        <f t="shared" si="8"/>
        <v>1326273.0978474747</v>
      </c>
      <c r="F43" s="107">
        <f t="shared" si="8"/>
        <v>172415.5027201717</v>
      </c>
      <c r="G43" s="107">
        <f t="shared" si="8"/>
        <v>795763.85870848503</v>
      </c>
      <c r="H43" s="107">
        <f t="shared" si="8"/>
        <v>2294452.4592761318</v>
      </c>
    </row>
  </sheetData>
  <mergeCells count="7">
    <mergeCell ref="H5:H7"/>
    <mergeCell ref="B5:B7"/>
    <mergeCell ref="C5:C7"/>
    <mergeCell ref="E5:E6"/>
    <mergeCell ref="F5:F6"/>
    <mergeCell ref="G5:G6"/>
    <mergeCell ref="D5:D7"/>
  </mergeCells>
  <phoneticPr fontId="36" type="noConversion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632D0E-D9A7-4916-A7D8-662443766E00}">
  <sheetPr codeName="Planilha5"/>
  <dimension ref="A1:K175"/>
  <sheetViews>
    <sheetView showGridLines="0" topLeftCell="A162" workbookViewId="0">
      <selection activeCell="C175" sqref="C175"/>
    </sheetView>
  </sheetViews>
  <sheetFormatPr defaultColWidth="8.75" defaultRowHeight="15"/>
  <cols>
    <col min="1" max="1" width="9.75" style="168" bestFit="1" customWidth="1"/>
    <col min="2" max="2" width="15.25" style="168" bestFit="1" customWidth="1"/>
    <col min="3" max="3" width="8.75" style="168"/>
    <col min="4" max="4" width="6" style="168" bestFit="1" customWidth="1"/>
    <col min="5" max="5" width="13.25" style="168" bestFit="1" customWidth="1"/>
    <col min="6" max="7" width="8.75" style="168"/>
    <col min="8" max="8" width="11.25" style="168" customWidth="1"/>
    <col min="9" max="16384" width="8.75" style="168"/>
  </cols>
  <sheetData>
    <row r="1" spans="1:8">
      <c r="A1" s="172"/>
      <c r="B1" s="173"/>
      <c r="C1" s="174"/>
      <c r="D1" s="175"/>
      <c r="E1" s="175" t="s">
        <v>115</v>
      </c>
      <c r="F1" s="175"/>
      <c r="G1" s="176"/>
      <c r="H1" s="176"/>
    </row>
    <row r="2" spans="1:8">
      <c r="A2" s="177"/>
      <c r="B2" s="178" t="s">
        <v>116</v>
      </c>
      <c r="C2" s="179" t="s">
        <v>117</v>
      </c>
      <c r="D2" s="179"/>
      <c r="E2" s="179"/>
      <c r="F2" s="179"/>
      <c r="G2" s="179"/>
      <c r="H2" s="179"/>
    </row>
    <row r="3" spans="1:8">
      <c r="A3" s="180"/>
      <c r="B3" s="181" t="s">
        <v>118</v>
      </c>
      <c r="C3" s="182" t="s">
        <v>119</v>
      </c>
      <c r="D3" s="182">
        <v>3</v>
      </c>
      <c r="E3" s="182">
        <v>6</v>
      </c>
      <c r="F3" s="182" t="s">
        <v>119</v>
      </c>
      <c r="G3" s="183">
        <v>12</v>
      </c>
      <c r="H3" s="183" t="s">
        <v>287</v>
      </c>
    </row>
    <row r="4" spans="1:8" ht="15.75" thickBot="1">
      <c r="A4" s="184"/>
      <c r="B4" s="185"/>
      <c r="C4" s="186" t="s">
        <v>120</v>
      </c>
      <c r="D4" s="187" t="s">
        <v>121</v>
      </c>
      <c r="E4" s="187" t="s">
        <v>121</v>
      </c>
      <c r="F4" s="187" t="s">
        <v>49</v>
      </c>
      <c r="G4" s="188" t="s">
        <v>121</v>
      </c>
      <c r="H4" s="188" t="s">
        <v>288</v>
      </c>
    </row>
    <row r="5" spans="1:8">
      <c r="A5" s="259">
        <v>40422</v>
      </c>
      <c r="B5" s="190">
        <v>3126.29</v>
      </c>
      <c r="C5" s="190">
        <v>0.45</v>
      </c>
      <c r="D5" s="191">
        <v>0.5</v>
      </c>
      <c r="E5" s="190">
        <v>1.51</v>
      </c>
      <c r="F5" s="190">
        <v>3.6</v>
      </c>
      <c r="G5" s="192">
        <v>4.7</v>
      </c>
      <c r="H5" s="192"/>
    </row>
    <row r="6" spans="1:8">
      <c r="A6" s="189">
        <v>40452</v>
      </c>
      <c r="B6" s="190">
        <v>3149.74</v>
      </c>
      <c r="C6" s="190">
        <v>0.75</v>
      </c>
      <c r="D6" s="191">
        <v>1.24</v>
      </c>
      <c r="E6" s="190">
        <v>1.69</v>
      </c>
      <c r="F6" s="190">
        <v>4.38</v>
      </c>
      <c r="G6" s="192">
        <v>5.2</v>
      </c>
      <c r="H6" s="368">
        <f t="shared" ref="H6:H69" si="0">B6/$B$5</f>
        <v>1.0075009036269826</v>
      </c>
    </row>
    <row r="7" spans="1:8">
      <c r="A7" s="189">
        <v>40483</v>
      </c>
      <c r="B7" s="190">
        <v>3175.88</v>
      </c>
      <c r="C7" s="190">
        <v>0.83</v>
      </c>
      <c r="D7" s="191">
        <v>2.04</v>
      </c>
      <c r="E7" s="190">
        <v>2.09</v>
      </c>
      <c r="F7" s="190">
        <v>5.25</v>
      </c>
      <c r="G7" s="192">
        <v>5.63</v>
      </c>
      <c r="H7" s="368">
        <f t="shared" si="0"/>
        <v>1.0158622520623488</v>
      </c>
    </row>
    <row r="8" spans="1:8">
      <c r="A8" s="189">
        <v>40513</v>
      </c>
      <c r="B8" s="190">
        <v>3195.89</v>
      </c>
      <c r="C8" s="190">
        <v>0.63</v>
      </c>
      <c r="D8" s="191">
        <v>2.23</v>
      </c>
      <c r="E8" s="190">
        <v>2.74</v>
      </c>
      <c r="F8" s="190">
        <v>5.91</v>
      </c>
      <c r="G8" s="192">
        <v>5.91</v>
      </c>
      <c r="H8" s="368">
        <f t="shared" si="0"/>
        <v>1.0222628099120683</v>
      </c>
    </row>
    <row r="9" spans="1:8">
      <c r="A9" s="189">
        <v>40544</v>
      </c>
      <c r="B9" s="190">
        <v>3222.42</v>
      </c>
      <c r="C9" s="190">
        <v>0.83</v>
      </c>
      <c r="D9" s="191">
        <v>2.31</v>
      </c>
      <c r="E9" s="190">
        <v>3.58</v>
      </c>
      <c r="F9" s="190">
        <v>0.83</v>
      </c>
      <c r="G9" s="192">
        <v>5.99</v>
      </c>
      <c r="H9" s="368">
        <f t="shared" si="0"/>
        <v>1.0307489068512519</v>
      </c>
    </row>
    <row r="10" spans="1:8">
      <c r="A10" s="189">
        <v>40575</v>
      </c>
      <c r="B10" s="190">
        <v>3248.2</v>
      </c>
      <c r="C10" s="190">
        <v>0.8</v>
      </c>
      <c r="D10" s="191">
        <v>2.2799999999999998</v>
      </c>
      <c r="E10" s="190">
        <v>4.37</v>
      </c>
      <c r="F10" s="190">
        <v>1.64</v>
      </c>
      <c r="G10" s="192">
        <v>6.01</v>
      </c>
      <c r="H10" s="368">
        <f t="shared" si="0"/>
        <v>1.0389951028215552</v>
      </c>
    </row>
    <row r="11" spans="1:8">
      <c r="A11" s="189">
        <v>40603</v>
      </c>
      <c r="B11" s="190">
        <v>3273.86</v>
      </c>
      <c r="C11" s="190">
        <v>0.79</v>
      </c>
      <c r="D11" s="191">
        <v>2.44</v>
      </c>
      <c r="E11" s="190">
        <v>4.72</v>
      </c>
      <c r="F11" s="190">
        <v>2.44</v>
      </c>
      <c r="G11" s="192">
        <v>6.3</v>
      </c>
      <c r="H11" s="368">
        <f t="shared" si="0"/>
        <v>1.047202914636838</v>
      </c>
    </row>
    <row r="12" spans="1:8">
      <c r="A12" s="189">
        <v>40634</v>
      </c>
      <c r="B12" s="190">
        <v>3299.07</v>
      </c>
      <c r="C12" s="190">
        <v>0.77</v>
      </c>
      <c r="D12" s="191">
        <v>2.38</v>
      </c>
      <c r="E12" s="190">
        <v>4.74</v>
      </c>
      <c r="F12" s="190">
        <v>3.23</v>
      </c>
      <c r="G12" s="192">
        <v>6.51</v>
      </c>
      <c r="H12" s="368">
        <f t="shared" si="0"/>
        <v>1.0552667858707927</v>
      </c>
    </row>
    <row r="13" spans="1:8">
      <c r="A13" s="189">
        <v>40664</v>
      </c>
      <c r="B13" s="190">
        <v>3314.58</v>
      </c>
      <c r="C13" s="190">
        <v>0.47</v>
      </c>
      <c r="D13" s="191">
        <v>2.04</v>
      </c>
      <c r="E13" s="190">
        <v>4.37</v>
      </c>
      <c r="F13" s="190">
        <v>3.71</v>
      </c>
      <c r="G13" s="192">
        <v>6.55</v>
      </c>
      <c r="H13" s="368">
        <f t="shared" si="0"/>
        <v>1.0602279379072319</v>
      </c>
    </row>
    <row r="14" spans="1:8">
      <c r="A14" s="189">
        <v>40695</v>
      </c>
      <c r="B14" s="190">
        <v>3319.55</v>
      </c>
      <c r="C14" s="190">
        <v>0.15</v>
      </c>
      <c r="D14" s="191">
        <v>1.4</v>
      </c>
      <c r="E14" s="190">
        <v>3.87</v>
      </c>
      <c r="F14" s="190">
        <v>3.87</v>
      </c>
      <c r="G14" s="192">
        <v>6.71</v>
      </c>
      <c r="H14" s="368">
        <f t="shared" si="0"/>
        <v>1.0618176816610103</v>
      </c>
    </row>
    <row r="15" spans="1:8">
      <c r="A15" s="189">
        <v>40725</v>
      </c>
      <c r="B15" s="190">
        <v>3324.86</v>
      </c>
      <c r="C15" s="190">
        <v>0.16</v>
      </c>
      <c r="D15" s="191">
        <v>0.78</v>
      </c>
      <c r="E15" s="190">
        <v>3.18</v>
      </c>
      <c r="F15" s="190">
        <v>4.04</v>
      </c>
      <c r="G15" s="192">
        <v>6.87</v>
      </c>
      <c r="H15" s="368">
        <f t="shared" si="0"/>
        <v>1.0635161805206812</v>
      </c>
    </row>
    <row r="16" spans="1:8">
      <c r="A16" s="189">
        <v>40756</v>
      </c>
      <c r="B16" s="190">
        <v>3337.16</v>
      </c>
      <c r="C16" s="190">
        <v>0.37</v>
      </c>
      <c r="D16" s="191">
        <v>0.68</v>
      </c>
      <c r="E16" s="190">
        <v>2.74</v>
      </c>
      <c r="F16" s="190">
        <v>4.42</v>
      </c>
      <c r="G16" s="192">
        <v>7.23</v>
      </c>
      <c r="H16" s="368">
        <f t="shared" si="0"/>
        <v>1.0674505564103138</v>
      </c>
    </row>
    <row r="17" spans="1:8">
      <c r="A17" s="189">
        <v>40787</v>
      </c>
      <c r="B17" s="190">
        <v>3354.85</v>
      </c>
      <c r="C17" s="190">
        <v>0.53</v>
      </c>
      <c r="D17" s="191">
        <v>1.06</v>
      </c>
      <c r="E17" s="190">
        <v>2.4700000000000002</v>
      </c>
      <c r="F17" s="190">
        <v>4.97</v>
      </c>
      <c r="G17" s="192">
        <v>7.31</v>
      </c>
      <c r="H17" s="368">
        <f t="shared" si="0"/>
        <v>1.0731090205962979</v>
      </c>
    </row>
    <row r="18" spans="1:8">
      <c r="A18" s="189">
        <v>40817</v>
      </c>
      <c r="B18" s="190">
        <v>3369.28</v>
      </c>
      <c r="C18" s="190">
        <v>0.43</v>
      </c>
      <c r="D18" s="191">
        <v>1.34</v>
      </c>
      <c r="E18" s="190">
        <v>2.13</v>
      </c>
      <c r="F18" s="190">
        <v>5.43</v>
      </c>
      <c r="G18" s="192">
        <v>6.97</v>
      </c>
      <c r="H18" s="368">
        <f t="shared" si="0"/>
        <v>1.07772471523755</v>
      </c>
    </row>
    <row r="19" spans="1:8">
      <c r="A19" s="189">
        <v>40848</v>
      </c>
      <c r="B19" s="190">
        <v>3386.8</v>
      </c>
      <c r="C19" s="190">
        <v>0.52</v>
      </c>
      <c r="D19" s="191">
        <v>1.49</v>
      </c>
      <c r="E19" s="190">
        <v>2.1800000000000002</v>
      </c>
      <c r="F19" s="190">
        <v>5.97</v>
      </c>
      <c r="G19" s="192">
        <v>6.64</v>
      </c>
      <c r="H19" s="368">
        <f t="shared" si="0"/>
        <v>1.083328801870588</v>
      </c>
    </row>
    <row r="20" spans="1:8">
      <c r="A20" s="189">
        <v>40878</v>
      </c>
      <c r="B20" s="190">
        <v>3403.73</v>
      </c>
      <c r="C20" s="190">
        <v>0.5</v>
      </c>
      <c r="D20" s="191">
        <v>1.46</v>
      </c>
      <c r="E20" s="190">
        <v>2.54</v>
      </c>
      <c r="F20" s="190">
        <v>6.5</v>
      </c>
      <c r="G20" s="192">
        <v>6.5</v>
      </c>
      <c r="H20" s="368">
        <f t="shared" si="0"/>
        <v>1.0887441664081068</v>
      </c>
    </row>
    <row r="21" spans="1:8">
      <c r="A21" s="189">
        <v>40909</v>
      </c>
      <c r="B21" s="190">
        <v>3422.79</v>
      </c>
      <c r="C21" s="190">
        <v>0.56000000000000005</v>
      </c>
      <c r="D21" s="191">
        <v>1.59</v>
      </c>
      <c r="E21" s="190">
        <v>2.95</v>
      </c>
      <c r="F21" s="190">
        <v>0.56000000000000005</v>
      </c>
      <c r="G21" s="192">
        <v>6.22</v>
      </c>
      <c r="H21" s="368">
        <f t="shared" si="0"/>
        <v>1.094840849697245</v>
      </c>
    </row>
    <row r="22" spans="1:8">
      <c r="A22" s="189">
        <v>40940</v>
      </c>
      <c r="B22" s="190">
        <v>3438.19</v>
      </c>
      <c r="C22" s="190">
        <v>0.45</v>
      </c>
      <c r="D22" s="191">
        <v>1.52</v>
      </c>
      <c r="E22" s="190">
        <v>3.03</v>
      </c>
      <c r="F22" s="190">
        <v>1.01</v>
      </c>
      <c r="G22" s="192">
        <v>5.85</v>
      </c>
      <c r="H22" s="368">
        <f t="shared" si="0"/>
        <v>1.0997668162582486</v>
      </c>
    </row>
    <row r="23" spans="1:8">
      <c r="A23" s="189">
        <v>40969</v>
      </c>
      <c r="B23" s="190">
        <v>3445.41</v>
      </c>
      <c r="C23" s="190">
        <v>0.21</v>
      </c>
      <c r="D23" s="191">
        <v>1.22</v>
      </c>
      <c r="E23" s="190">
        <v>2.7</v>
      </c>
      <c r="F23" s="190">
        <v>1.22</v>
      </c>
      <c r="G23" s="192">
        <v>5.24</v>
      </c>
      <c r="H23" s="368">
        <f t="shared" si="0"/>
        <v>1.1020762629186671</v>
      </c>
    </row>
    <row r="24" spans="1:8">
      <c r="A24" s="189">
        <v>41000</v>
      </c>
      <c r="B24" s="190">
        <v>3467.46</v>
      </c>
      <c r="C24" s="190">
        <v>0.64</v>
      </c>
      <c r="D24" s="191">
        <v>1.31</v>
      </c>
      <c r="E24" s="190">
        <v>2.91</v>
      </c>
      <c r="F24" s="190">
        <v>1.87</v>
      </c>
      <c r="G24" s="192">
        <v>5.0999999999999996</v>
      </c>
      <c r="H24" s="368">
        <f t="shared" si="0"/>
        <v>1.1091293514037406</v>
      </c>
    </row>
    <row r="25" spans="1:8">
      <c r="A25" s="189">
        <v>41030</v>
      </c>
      <c r="B25" s="190">
        <v>3479.94</v>
      </c>
      <c r="C25" s="190">
        <v>0.36</v>
      </c>
      <c r="D25" s="191">
        <v>1.21</v>
      </c>
      <c r="E25" s="190">
        <v>2.75</v>
      </c>
      <c r="F25" s="190">
        <v>2.2400000000000002</v>
      </c>
      <c r="G25" s="192">
        <v>4.99</v>
      </c>
      <c r="H25" s="368">
        <f t="shared" si="0"/>
        <v>1.1131213035259044</v>
      </c>
    </row>
    <row r="26" spans="1:8">
      <c r="A26" s="189">
        <v>41061</v>
      </c>
      <c r="B26" s="190">
        <v>3482.72</v>
      </c>
      <c r="C26" s="190">
        <v>0.08</v>
      </c>
      <c r="D26" s="191">
        <v>1.08</v>
      </c>
      <c r="E26" s="190">
        <v>2.3199999999999998</v>
      </c>
      <c r="F26" s="190">
        <v>2.3199999999999998</v>
      </c>
      <c r="G26" s="192">
        <v>4.92</v>
      </c>
      <c r="H26" s="368">
        <f t="shared" si="0"/>
        <v>1.1140105364505533</v>
      </c>
    </row>
    <row r="27" spans="1:8">
      <c r="A27" s="189">
        <v>41091</v>
      </c>
      <c r="B27" s="190">
        <v>3497.7</v>
      </c>
      <c r="C27" s="190">
        <v>0.43</v>
      </c>
      <c r="D27" s="191">
        <v>0.87</v>
      </c>
      <c r="E27" s="190">
        <v>2.19</v>
      </c>
      <c r="F27" s="190">
        <v>2.76</v>
      </c>
      <c r="G27" s="192">
        <v>5.2</v>
      </c>
      <c r="H27" s="368">
        <f t="shared" si="0"/>
        <v>1.118802158468984</v>
      </c>
    </row>
    <row r="28" spans="1:8">
      <c r="A28" s="193">
        <v>41122</v>
      </c>
      <c r="B28" s="194">
        <v>3512.04</v>
      </c>
      <c r="C28" s="194">
        <v>0.41</v>
      </c>
      <c r="D28" s="194">
        <v>0.92</v>
      </c>
      <c r="E28" s="194">
        <v>2.15</v>
      </c>
      <c r="F28" s="194">
        <v>3.18</v>
      </c>
      <c r="G28" s="195">
        <v>5.24</v>
      </c>
      <c r="H28" s="369">
        <f t="shared" si="0"/>
        <v>1.1233890649939704</v>
      </c>
    </row>
    <row r="29" spans="1:8">
      <c r="A29" s="193">
        <v>41153</v>
      </c>
      <c r="B29" s="194">
        <v>3532.06</v>
      </c>
      <c r="C29" s="194">
        <v>0.56999999999999995</v>
      </c>
      <c r="D29" s="194">
        <v>1.42</v>
      </c>
      <c r="E29" s="194">
        <v>2.5099999999999998</v>
      </c>
      <c r="F29" s="194">
        <v>3.77</v>
      </c>
      <c r="G29" s="195">
        <v>5.28</v>
      </c>
      <c r="H29" s="369">
        <f t="shared" si="0"/>
        <v>1.1297928215232751</v>
      </c>
    </row>
    <row r="30" spans="1:8">
      <c r="A30" s="193">
        <v>41183</v>
      </c>
      <c r="B30" s="194">
        <v>3552.9</v>
      </c>
      <c r="C30" s="194">
        <v>0.59</v>
      </c>
      <c r="D30" s="194">
        <v>1.58</v>
      </c>
      <c r="E30" s="194">
        <v>2.46</v>
      </c>
      <c r="F30" s="194">
        <v>4.38</v>
      </c>
      <c r="G30" s="195">
        <v>5.45</v>
      </c>
      <c r="H30" s="369">
        <f t="shared" si="0"/>
        <v>1.1364588697785554</v>
      </c>
    </row>
    <row r="31" spans="1:8">
      <c r="A31" s="193">
        <v>41214</v>
      </c>
      <c r="B31" s="194">
        <v>3574.22</v>
      </c>
      <c r="C31" s="194">
        <v>0.6</v>
      </c>
      <c r="D31" s="194">
        <v>1.77</v>
      </c>
      <c r="E31" s="194">
        <v>2.71</v>
      </c>
      <c r="F31" s="194">
        <v>5.01</v>
      </c>
      <c r="G31" s="195">
        <v>5.53</v>
      </c>
      <c r="H31" s="369">
        <f t="shared" si="0"/>
        <v>1.1432784546539188</v>
      </c>
    </row>
    <row r="32" spans="1:8">
      <c r="A32" s="193">
        <v>41244</v>
      </c>
      <c r="B32" s="194">
        <v>3602.46</v>
      </c>
      <c r="C32" s="194">
        <v>0.79</v>
      </c>
      <c r="D32" s="194">
        <v>1.99</v>
      </c>
      <c r="E32" s="194">
        <v>3.44</v>
      </c>
      <c r="F32" s="194">
        <v>5.84</v>
      </c>
      <c r="G32" s="195">
        <v>5.84</v>
      </c>
      <c r="H32" s="369">
        <f t="shared" si="0"/>
        <v>1.1523115258021488</v>
      </c>
    </row>
    <row r="33" spans="1:8">
      <c r="A33" s="193">
        <v>41275</v>
      </c>
      <c r="B33" s="194">
        <v>3633.44</v>
      </c>
      <c r="C33" s="194">
        <v>0.86</v>
      </c>
      <c r="D33" s="194">
        <v>2.27</v>
      </c>
      <c r="E33" s="194">
        <v>3.88</v>
      </c>
      <c r="F33" s="194">
        <v>0.86</v>
      </c>
      <c r="G33" s="195">
        <v>6.15</v>
      </c>
      <c r="H33" s="369">
        <f t="shared" si="0"/>
        <v>1.1622210351566873</v>
      </c>
    </row>
    <row r="34" spans="1:8">
      <c r="A34" s="193">
        <v>41306</v>
      </c>
      <c r="B34" s="194">
        <v>3655.24</v>
      </c>
      <c r="C34" s="194">
        <v>0.6</v>
      </c>
      <c r="D34" s="194">
        <v>2.27</v>
      </c>
      <c r="E34" s="194">
        <v>4.08</v>
      </c>
      <c r="F34" s="194">
        <v>1.47</v>
      </c>
      <c r="G34" s="195">
        <v>6.31</v>
      </c>
      <c r="H34" s="369">
        <f t="shared" si="0"/>
        <v>1.169194156652134</v>
      </c>
    </row>
    <row r="35" spans="1:8">
      <c r="A35" s="193">
        <v>41334</v>
      </c>
      <c r="B35" s="194">
        <v>3672.42</v>
      </c>
      <c r="C35" s="194">
        <v>0.47</v>
      </c>
      <c r="D35" s="194">
        <v>1.94</v>
      </c>
      <c r="E35" s="194">
        <v>3.97</v>
      </c>
      <c r="F35" s="194">
        <v>1.94</v>
      </c>
      <c r="G35" s="195">
        <v>6.59</v>
      </c>
      <c r="H35" s="369">
        <f t="shared" si="0"/>
        <v>1.1746894881792795</v>
      </c>
    </row>
    <row r="36" spans="1:8">
      <c r="A36" s="193">
        <v>41365</v>
      </c>
      <c r="B36" s="194">
        <v>3692.62</v>
      </c>
      <c r="C36" s="194">
        <v>0.55000000000000004</v>
      </c>
      <c r="D36" s="194">
        <v>1.63</v>
      </c>
      <c r="E36" s="194">
        <v>3.93</v>
      </c>
      <c r="F36" s="194">
        <v>2.5</v>
      </c>
      <c r="G36" s="195">
        <v>6.49</v>
      </c>
      <c r="H36" s="369">
        <f t="shared" si="0"/>
        <v>1.1811508209411155</v>
      </c>
    </row>
    <row r="37" spans="1:8">
      <c r="A37" s="193">
        <v>41395</v>
      </c>
      <c r="B37" s="194">
        <v>3706.28</v>
      </c>
      <c r="C37" s="194">
        <v>0.37</v>
      </c>
      <c r="D37" s="194">
        <v>1.4</v>
      </c>
      <c r="E37" s="194">
        <v>3.69</v>
      </c>
      <c r="F37" s="194">
        <v>2.88</v>
      </c>
      <c r="G37" s="195">
        <v>6.5</v>
      </c>
      <c r="H37" s="369">
        <f t="shared" si="0"/>
        <v>1.1855202172543176</v>
      </c>
    </row>
    <row r="38" spans="1:8">
      <c r="A38" s="193">
        <v>41426</v>
      </c>
      <c r="B38" s="194">
        <v>3715.92</v>
      </c>
      <c r="C38" s="194">
        <v>0.26</v>
      </c>
      <c r="D38" s="194">
        <v>1.18</v>
      </c>
      <c r="E38" s="194">
        <v>3.15</v>
      </c>
      <c r="F38" s="194">
        <v>3.15</v>
      </c>
      <c r="G38" s="195">
        <v>6.7</v>
      </c>
      <c r="H38" s="369">
        <f t="shared" si="0"/>
        <v>1.1886037443743223</v>
      </c>
    </row>
    <row r="39" spans="1:8">
      <c r="A39" s="193">
        <v>41456</v>
      </c>
      <c r="B39" s="194">
        <v>3717.03</v>
      </c>
      <c r="C39" s="194">
        <v>0.03</v>
      </c>
      <c r="D39" s="194">
        <v>0.66</v>
      </c>
      <c r="E39" s="194">
        <v>2.2999999999999998</v>
      </c>
      <c r="F39" s="194">
        <v>3.18</v>
      </c>
      <c r="G39" s="195">
        <v>6.27</v>
      </c>
      <c r="H39" s="369">
        <f t="shared" si="0"/>
        <v>1.1889587978082647</v>
      </c>
    </row>
    <row r="40" spans="1:8">
      <c r="A40" s="193">
        <v>41487</v>
      </c>
      <c r="B40" s="194">
        <v>3725.95</v>
      </c>
      <c r="C40" s="194">
        <v>0.24</v>
      </c>
      <c r="D40" s="194">
        <v>0.53</v>
      </c>
      <c r="E40" s="194">
        <v>1.93</v>
      </c>
      <c r="F40" s="194">
        <v>3.43</v>
      </c>
      <c r="G40" s="195">
        <v>6.09</v>
      </c>
      <c r="H40" s="369">
        <f t="shared" si="0"/>
        <v>1.1918120199981448</v>
      </c>
    </row>
    <row r="41" spans="1:8">
      <c r="A41" s="193">
        <v>41518</v>
      </c>
      <c r="B41" s="194">
        <v>3738.99</v>
      </c>
      <c r="C41" s="194">
        <v>0.35</v>
      </c>
      <c r="D41" s="194">
        <v>0.62</v>
      </c>
      <c r="E41" s="194">
        <v>1.81</v>
      </c>
      <c r="F41" s="194">
        <v>3.79</v>
      </c>
      <c r="G41" s="195">
        <v>5.86</v>
      </c>
      <c r="H41" s="369">
        <f t="shared" si="0"/>
        <v>1.1959830981770725</v>
      </c>
    </row>
    <row r="42" spans="1:8">
      <c r="A42" s="193">
        <v>41548</v>
      </c>
      <c r="B42" s="194">
        <v>3760.3</v>
      </c>
      <c r="C42" s="194">
        <v>0.56999999999999995</v>
      </c>
      <c r="D42" s="194">
        <v>1.1599999999999999</v>
      </c>
      <c r="E42" s="194">
        <v>1.83</v>
      </c>
      <c r="F42" s="194">
        <v>4.38</v>
      </c>
      <c r="G42" s="195">
        <v>5.84</v>
      </c>
      <c r="H42" s="369">
        <f t="shared" si="0"/>
        <v>1.2027994843728509</v>
      </c>
    </row>
    <row r="43" spans="1:8">
      <c r="A43" s="193">
        <v>41579</v>
      </c>
      <c r="B43" s="194">
        <v>3780.61</v>
      </c>
      <c r="C43" s="194">
        <v>0.54</v>
      </c>
      <c r="D43" s="194">
        <v>1.47</v>
      </c>
      <c r="E43" s="194">
        <v>2.0099999999999998</v>
      </c>
      <c r="F43" s="194">
        <v>4.95</v>
      </c>
      <c r="G43" s="195">
        <v>5.77</v>
      </c>
      <c r="H43" s="369">
        <f t="shared" si="0"/>
        <v>1.2092960026101225</v>
      </c>
    </row>
    <row r="44" spans="1:8" ht="15.75" thickBot="1">
      <c r="A44" s="196">
        <v>41609</v>
      </c>
      <c r="B44" s="197">
        <v>3815.39</v>
      </c>
      <c r="C44" s="197">
        <v>0.92</v>
      </c>
      <c r="D44" s="197">
        <v>2.04</v>
      </c>
      <c r="E44" s="197">
        <v>2.68</v>
      </c>
      <c r="F44" s="197">
        <v>5.91</v>
      </c>
      <c r="G44" s="198">
        <v>5.91</v>
      </c>
      <c r="H44" s="370">
        <f t="shared" si="0"/>
        <v>1.2204210102069866</v>
      </c>
    </row>
    <row r="45" spans="1:8" ht="15.75" thickTop="1">
      <c r="A45" s="189">
        <v>41640</v>
      </c>
      <c r="B45" s="190">
        <v>3836.37</v>
      </c>
      <c r="C45" s="190">
        <v>0.55000000000000004</v>
      </c>
      <c r="D45" s="191">
        <v>2.02</v>
      </c>
      <c r="E45" s="190">
        <v>3.21</v>
      </c>
      <c r="F45" s="190">
        <v>0.55000000000000004</v>
      </c>
      <c r="G45" s="192">
        <v>5.59</v>
      </c>
      <c r="H45" s="368">
        <f t="shared" si="0"/>
        <v>1.2271318399764577</v>
      </c>
    </row>
    <row r="46" spans="1:8">
      <c r="A46" s="189">
        <v>41671</v>
      </c>
      <c r="B46" s="190">
        <v>3862.84</v>
      </c>
      <c r="C46" s="190">
        <v>0.69</v>
      </c>
      <c r="D46" s="191">
        <v>2.1800000000000002</v>
      </c>
      <c r="E46" s="190">
        <v>3.67</v>
      </c>
      <c r="F46" s="190">
        <v>1.24</v>
      </c>
      <c r="G46" s="192">
        <v>5.68</v>
      </c>
      <c r="H46" s="368">
        <f t="shared" si="0"/>
        <v>1.2355987448381309</v>
      </c>
    </row>
    <row r="47" spans="1:8">
      <c r="A47" s="189">
        <v>41699</v>
      </c>
      <c r="B47" s="190">
        <v>3898.38</v>
      </c>
      <c r="C47" s="190">
        <v>0.92</v>
      </c>
      <c r="D47" s="191">
        <v>2.1800000000000002</v>
      </c>
      <c r="E47" s="190">
        <v>4.26</v>
      </c>
      <c r="F47" s="190">
        <v>2.1800000000000002</v>
      </c>
      <c r="G47" s="192">
        <v>6.15</v>
      </c>
      <c r="H47" s="368">
        <f t="shared" si="0"/>
        <v>1.24696685208346</v>
      </c>
    </row>
    <row r="48" spans="1:8">
      <c r="A48" s="189">
        <v>41730</v>
      </c>
      <c r="B48" s="190">
        <v>3924.5</v>
      </c>
      <c r="C48" s="190">
        <v>0.67</v>
      </c>
      <c r="D48" s="191">
        <v>2.2999999999999998</v>
      </c>
      <c r="E48" s="190">
        <v>4.37</v>
      </c>
      <c r="F48" s="190">
        <v>2.86</v>
      </c>
      <c r="G48" s="192">
        <v>6.28</v>
      </c>
      <c r="H48" s="368">
        <f t="shared" si="0"/>
        <v>1.2553218031596558</v>
      </c>
    </row>
    <row r="49" spans="1:8">
      <c r="A49" s="189">
        <v>41760</v>
      </c>
      <c r="B49" s="190">
        <v>3942.55</v>
      </c>
      <c r="C49" s="190">
        <v>0.46</v>
      </c>
      <c r="D49" s="191">
        <v>2.06</v>
      </c>
      <c r="E49" s="190">
        <v>4.28</v>
      </c>
      <c r="F49" s="190">
        <v>3.33</v>
      </c>
      <c r="G49" s="192">
        <v>6.37</v>
      </c>
      <c r="H49" s="368">
        <f t="shared" si="0"/>
        <v>1.2610954198107023</v>
      </c>
    </row>
    <row r="50" spans="1:8">
      <c r="A50" s="189">
        <v>41791</v>
      </c>
      <c r="B50" s="190">
        <v>3958.32</v>
      </c>
      <c r="C50" s="190">
        <v>0.4</v>
      </c>
      <c r="D50" s="191">
        <v>1.54</v>
      </c>
      <c r="E50" s="190">
        <v>3.75</v>
      </c>
      <c r="F50" s="190">
        <v>3.75</v>
      </c>
      <c r="G50" s="192">
        <v>6.52</v>
      </c>
      <c r="H50" s="368">
        <f t="shared" si="0"/>
        <v>1.2661397375163532</v>
      </c>
    </row>
    <row r="51" spans="1:8">
      <c r="A51" s="189">
        <v>41821</v>
      </c>
      <c r="B51" s="190">
        <v>3958.72</v>
      </c>
      <c r="C51" s="190">
        <v>0.01</v>
      </c>
      <c r="D51" s="191">
        <v>0.87</v>
      </c>
      <c r="E51" s="190">
        <v>3.19</v>
      </c>
      <c r="F51" s="190">
        <v>3.76</v>
      </c>
      <c r="G51" s="192">
        <v>6.5</v>
      </c>
      <c r="H51" s="368">
        <f t="shared" si="0"/>
        <v>1.2662676846997558</v>
      </c>
    </row>
    <row r="52" spans="1:8">
      <c r="A52" s="189">
        <v>41852</v>
      </c>
      <c r="B52" s="190">
        <v>3968.62</v>
      </c>
      <c r="C52" s="190">
        <v>0.25</v>
      </c>
      <c r="D52" s="191">
        <v>0.66</v>
      </c>
      <c r="E52" s="190">
        <v>2.74</v>
      </c>
      <c r="F52" s="190">
        <v>4.0199999999999996</v>
      </c>
      <c r="G52" s="192">
        <v>6.51</v>
      </c>
      <c r="H52" s="368">
        <f t="shared" si="0"/>
        <v>1.2694343774889725</v>
      </c>
    </row>
    <row r="53" spans="1:8">
      <c r="A53" s="189">
        <v>41883</v>
      </c>
      <c r="B53" s="190">
        <v>3991.24</v>
      </c>
      <c r="C53" s="190">
        <v>0.56999999999999995</v>
      </c>
      <c r="D53" s="191">
        <v>0.83</v>
      </c>
      <c r="E53" s="190">
        <v>2.38</v>
      </c>
      <c r="F53" s="190">
        <v>4.6100000000000003</v>
      </c>
      <c r="G53" s="192">
        <v>6.75</v>
      </c>
      <c r="H53" s="368">
        <f t="shared" si="0"/>
        <v>1.2766697907103948</v>
      </c>
    </row>
    <row r="54" spans="1:8">
      <c r="A54" s="189">
        <v>41913</v>
      </c>
      <c r="B54" s="190">
        <v>4008</v>
      </c>
      <c r="C54" s="190">
        <v>0.42</v>
      </c>
      <c r="D54" s="191">
        <v>1.24</v>
      </c>
      <c r="E54" s="190">
        <v>2.13</v>
      </c>
      <c r="F54" s="190">
        <v>5.05</v>
      </c>
      <c r="G54" s="192">
        <v>6.59</v>
      </c>
      <c r="H54" s="368">
        <f t="shared" si="0"/>
        <v>1.2820307776949675</v>
      </c>
    </row>
    <row r="55" spans="1:8">
      <c r="A55" s="189">
        <v>41944</v>
      </c>
      <c r="B55" s="190">
        <v>4028.44</v>
      </c>
      <c r="C55" s="190">
        <v>0.51</v>
      </c>
      <c r="D55" s="191">
        <v>1.51</v>
      </c>
      <c r="E55" s="190">
        <v>2.1800000000000002</v>
      </c>
      <c r="F55" s="190">
        <v>5.58</v>
      </c>
      <c r="G55" s="192">
        <v>6.56</v>
      </c>
      <c r="H55" s="368">
        <f t="shared" si="0"/>
        <v>1.288568878766845</v>
      </c>
    </row>
    <row r="56" spans="1:8">
      <c r="A56" s="189">
        <v>41974</v>
      </c>
      <c r="B56" s="190">
        <v>4059.86</v>
      </c>
      <c r="C56" s="190">
        <v>0.78</v>
      </c>
      <c r="D56" s="191">
        <v>1.72</v>
      </c>
      <c r="E56" s="190">
        <v>2.57</v>
      </c>
      <c r="F56" s="190">
        <v>6.41</v>
      </c>
      <c r="G56" s="192">
        <v>6.41</v>
      </c>
      <c r="H56" s="368">
        <f t="shared" si="0"/>
        <v>1.2986191300231265</v>
      </c>
    </row>
    <row r="57" spans="1:8">
      <c r="A57" s="189">
        <v>42005</v>
      </c>
      <c r="B57" s="190">
        <v>4110.2</v>
      </c>
      <c r="C57" s="190">
        <v>1.24</v>
      </c>
      <c r="D57" s="191">
        <v>2.5499999999999998</v>
      </c>
      <c r="E57" s="190">
        <v>3.83</v>
      </c>
      <c r="F57" s="190">
        <v>1.24</v>
      </c>
      <c r="G57" s="192">
        <v>7.14</v>
      </c>
      <c r="H57" s="368">
        <f t="shared" si="0"/>
        <v>1.3147212830543551</v>
      </c>
    </row>
    <row r="58" spans="1:8">
      <c r="A58" s="189">
        <v>42036</v>
      </c>
      <c r="B58" s="190">
        <v>4160.34</v>
      </c>
      <c r="C58" s="190">
        <v>1.22</v>
      </c>
      <c r="D58" s="191">
        <v>3.27</v>
      </c>
      <c r="E58" s="190">
        <v>4.83</v>
      </c>
      <c r="F58" s="190">
        <v>2.48</v>
      </c>
      <c r="G58" s="192">
        <v>7.7</v>
      </c>
      <c r="H58" s="368">
        <f t="shared" si="0"/>
        <v>1.3307594624938826</v>
      </c>
    </row>
    <row r="59" spans="1:8">
      <c r="A59" s="189">
        <v>42064</v>
      </c>
      <c r="B59" s="190">
        <v>4215.26</v>
      </c>
      <c r="C59" s="190">
        <v>1.32</v>
      </c>
      <c r="D59" s="191">
        <v>3.83</v>
      </c>
      <c r="E59" s="190">
        <v>5.61</v>
      </c>
      <c r="F59" s="190">
        <v>3.83</v>
      </c>
      <c r="G59" s="192">
        <v>8.1300000000000008</v>
      </c>
      <c r="H59" s="368">
        <f t="shared" si="0"/>
        <v>1.3483266107750722</v>
      </c>
    </row>
    <row r="60" spans="1:8">
      <c r="A60" s="189">
        <v>42095</v>
      </c>
      <c r="B60" s="190">
        <v>4245.1899999999996</v>
      </c>
      <c r="C60" s="190">
        <v>0.71</v>
      </c>
      <c r="D60" s="191">
        <v>3.28</v>
      </c>
      <c r="E60" s="190">
        <v>5.92</v>
      </c>
      <c r="F60" s="190">
        <v>4.5599999999999996</v>
      </c>
      <c r="G60" s="192">
        <v>8.17</v>
      </c>
      <c r="H60" s="368">
        <f t="shared" si="0"/>
        <v>1.3579002587731783</v>
      </c>
    </row>
    <row r="61" spans="1:8">
      <c r="A61" s="189">
        <v>42125</v>
      </c>
      <c r="B61" s="190">
        <v>4276.6000000000004</v>
      </c>
      <c r="C61" s="190">
        <v>0.74</v>
      </c>
      <c r="D61" s="191">
        <v>2.79</v>
      </c>
      <c r="E61" s="190">
        <v>6.16</v>
      </c>
      <c r="F61" s="190">
        <v>5.34</v>
      </c>
      <c r="G61" s="192">
        <v>8.4700000000000006</v>
      </c>
      <c r="H61" s="368">
        <f t="shared" si="0"/>
        <v>1.3679473113498748</v>
      </c>
    </row>
    <row r="62" spans="1:8">
      <c r="A62" s="189">
        <v>42156</v>
      </c>
      <c r="B62" s="190">
        <v>4310.3900000000003</v>
      </c>
      <c r="C62" s="190">
        <v>0.79</v>
      </c>
      <c r="D62" s="191">
        <v>2.2599999999999998</v>
      </c>
      <c r="E62" s="190">
        <v>6.17</v>
      </c>
      <c r="F62" s="190">
        <v>6.17</v>
      </c>
      <c r="G62" s="192">
        <v>8.89</v>
      </c>
      <c r="H62" s="368">
        <f t="shared" si="0"/>
        <v>1.3787556496678173</v>
      </c>
    </row>
    <row r="63" spans="1:8">
      <c r="A63" s="189">
        <v>42186</v>
      </c>
      <c r="B63" s="190">
        <v>4337.1099999999997</v>
      </c>
      <c r="C63" s="190">
        <v>0.62</v>
      </c>
      <c r="D63" s="191">
        <v>2.17</v>
      </c>
      <c r="E63" s="190">
        <v>5.52</v>
      </c>
      <c r="F63" s="190">
        <v>6.83</v>
      </c>
      <c r="G63" s="192">
        <v>9.56</v>
      </c>
      <c r="H63" s="368">
        <f t="shared" si="0"/>
        <v>1.3873025215191168</v>
      </c>
    </row>
    <row r="64" spans="1:8">
      <c r="A64" s="189">
        <v>42217</v>
      </c>
      <c r="B64" s="190">
        <v>4346.6499999999996</v>
      </c>
      <c r="C64" s="190">
        <v>0.22</v>
      </c>
      <c r="D64" s="191">
        <v>1.64</v>
      </c>
      <c r="E64" s="190">
        <v>4.4800000000000004</v>
      </c>
      <c r="F64" s="190">
        <v>7.06</v>
      </c>
      <c r="G64" s="192">
        <v>9.5299999999999994</v>
      </c>
      <c r="H64" s="368">
        <f t="shared" si="0"/>
        <v>1.390354061843271</v>
      </c>
    </row>
    <row r="65" spans="1:8">
      <c r="A65" s="189">
        <v>42248</v>
      </c>
      <c r="B65" s="190">
        <v>4370.12</v>
      </c>
      <c r="C65" s="190">
        <v>0.54</v>
      </c>
      <c r="D65" s="191">
        <v>1.39</v>
      </c>
      <c r="E65" s="190">
        <v>3.67</v>
      </c>
      <c r="F65" s="190">
        <v>7.64</v>
      </c>
      <c r="G65" s="192">
        <v>9.49</v>
      </c>
      <c r="H65" s="368">
        <f t="shared" si="0"/>
        <v>1.3978613628294241</v>
      </c>
    </row>
    <row r="66" spans="1:8">
      <c r="A66" s="189">
        <v>42278</v>
      </c>
      <c r="B66" s="190">
        <v>4405.95</v>
      </c>
      <c r="C66" s="190">
        <v>0.82</v>
      </c>
      <c r="D66" s="191">
        <v>1.59</v>
      </c>
      <c r="E66" s="190">
        <v>3.79</v>
      </c>
      <c r="F66" s="190">
        <v>8.52</v>
      </c>
      <c r="G66" s="192">
        <v>9.93</v>
      </c>
      <c r="H66" s="368">
        <f t="shared" si="0"/>
        <v>1.4093222317827201</v>
      </c>
    </row>
    <row r="67" spans="1:8">
      <c r="A67" s="189">
        <v>42309</v>
      </c>
      <c r="B67" s="190">
        <v>4450.45</v>
      </c>
      <c r="C67" s="190">
        <v>1.01</v>
      </c>
      <c r="D67" s="191">
        <v>2.39</v>
      </c>
      <c r="E67" s="190">
        <v>4.07</v>
      </c>
      <c r="F67" s="190">
        <v>9.6199999999999992</v>
      </c>
      <c r="G67" s="192">
        <v>10.48</v>
      </c>
      <c r="H67" s="368">
        <f t="shared" si="0"/>
        <v>1.4235563559362694</v>
      </c>
    </row>
    <row r="68" spans="1:8">
      <c r="A68" s="189">
        <v>42339</v>
      </c>
      <c r="B68" s="190">
        <v>4493.17</v>
      </c>
      <c r="C68" s="190">
        <v>0.96</v>
      </c>
      <c r="D68" s="191">
        <v>2.82</v>
      </c>
      <c r="E68" s="190">
        <v>4.24</v>
      </c>
      <c r="F68" s="190">
        <v>10.67</v>
      </c>
      <c r="G68" s="192">
        <v>10.67</v>
      </c>
      <c r="H68" s="368">
        <f t="shared" si="0"/>
        <v>1.4372211151236769</v>
      </c>
    </row>
    <row r="69" spans="1:8">
      <c r="A69" s="189">
        <v>42370</v>
      </c>
      <c r="B69" s="190">
        <v>4550.2299999999996</v>
      </c>
      <c r="C69" s="190">
        <v>1.27</v>
      </c>
      <c r="D69" s="191">
        <v>3.27</v>
      </c>
      <c r="E69" s="190">
        <v>4.91</v>
      </c>
      <c r="F69" s="190">
        <v>1.27</v>
      </c>
      <c r="G69" s="192">
        <v>10.71</v>
      </c>
      <c r="H69" s="368">
        <f t="shared" si="0"/>
        <v>1.4554727808360708</v>
      </c>
    </row>
    <row r="70" spans="1:8">
      <c r="A70" s="189">
        <v>42401</v>
      </c>
      <c r="B70" s="190">
        <v>4591.18</v>
      </c>
      <c r="C70" s="190">
        <v>0.9</v>
      </c>
      <c r="D70" s="191">
        <v>3.16</v>
      </c>
      <c r="E70" s="190">
        <v>5.63</v>
      </c>
      <c r="F70" s="190">
        <v>2.1800000000000002</v>
      </c>
      <c r="G70" s="192">
        <v>10.36</v>
      </c>
      <c r="H70" s="368">
        <f t="shared" ref="H70:H133" si="1">B70/$B$5</f>
        <v>1.4685713737369215</v>
      </c>
    </row>
    <row r="71" spans="1:8">
      <c r="A71" s="189">
        <v>42430</v>
      </c>
      <c r="B71" s="190">
        <v>4610.92</v>
      </c>
      <c r="C71" s="190">
        <v>0.43</v>
      </c>
      <c r="D71" s="191">
        <v>2.62</v>
      </c>
      <c r="E71" s="190">
        <v>5.51</v>
      </c>
      <c r="F71" s="190">
        <v>2.62</v>
      </c>
      <c r="G71" s="192">
        <v>9.39</v>
      </c>
      <c r="H71" s="368">
        <f t="shared" si="1"/>
        <v>1.4748855672378443</v>
      </c>
    </row>
    <row r="72" spans="1:8">
      <c r="A72" s="189">
        <v>42461</v>
      </c>
      <c r="B72" s="190">
        <v>4639.05</v>
      </c>
      <c r="C72" s="190">
        <v>0.61</v>
      </c>
      <c r="D72" s="191">
        <v>1.95</v>
      </c>
      <c r="E72" s="190">
        <v>5.29</v>
      </c>
      <c r="F72" s="190">
        <v>3.25</v>
      </c>
      <c r="G72" s="192">
        <v>9.2799999999999994</v>
      </c>
      <c r="H72" s="368">
        <f t="shared" si="1"/>
        <v>1.4838834529106386</v>
      </c>
    </row>
    <row r="73" spans="1:8">
      <c r="A73" s="189">
        <v>42491</v>
      </c>
      <c r="B73" s="190">
        <v>4675.2299999999996</v>
      </c>
      <c r="C73" s="190">
        <v>0.78</v>
      </c>
      <c r="D73" s="191">
        <v>1.83</v>
      </c>
      <c r="E73" s="190">
        <v>5.05</v>
      </c>
      <c r="F73" s="190">
        <v>4.05</v>
      </c>
      <c r="G73" s="192">
        <v>9.32</v>
      </c>
      <c r="H73" s="368">
        <f t="shared" si="1"/>
        <v>1.4954562756494119</v>
      </c>
    </row>
    <row r="74" spans="1:8">
      <c r="A74" s="189">
        <v>42522</v>
      </c>
      <c r="B74" s="190">
        <v>4691.59</v>
      </c>
      <c r="C74" s="190">
        <v>0.35</v>
      </c>
      <c r="D74" s="191">
        <v>1.75</v>
      </c>
      <c r="E74" s="190">
        <v>4.42</v>
      </c>
      <c r="F74" s="190">
        <v>4.42</v>
      </c>
      <c r="G74" s="192">
        <v>8.84</v>
      </c>
      <c r="H74" s="368">
        <f t="shared" si="1"/>
        <v>1.500689315450582</v>
      </c>
    </row>
    <row r="75" spans="1:8">
      <c r="A75" s="189">
        <v>42552</v>
      </c>
      <c r="B75" s="190">
        <v>4715.99</v>
      </c>
      <c r="C75" s="190">
        <v>0.52</v>
      </c>
      <c r="D75" s="191">
        <v>1.66</v>
      </c>
      <c r="E75" s="190">
        <v>3.64</v>
      </c>
      <c r="F75" s="190">
        <v>4.96</v>
      </c>
      <c r="G75" s="192">
        <v>8.74</v>
      </c>
      <c r="H75" s="368">
        <f t="shared" si="1"/>
        <v>1.5084940936381461</v>
      </c>
    </row>
    <row r="76" spans="1:8">
      <c r="A76" s="189">
        <v>42583</v>
      </c>
      <c r="B76" s="190">
        <v>4736.74</v>
      </c>
      <c r="C76" s="190">
        <v>0.44</v>
      </c>
      <c r="D76" s="191">
        <v>1.32</v>
      </c>
      <c r="E76" s="190">
        <v>3.17</v>
      </c>
      <c r="F76" s="190">
        <v>5.42</v>
      </c>
      <c r="G76" s="192">
        <v>8.9700000000000006</v>
      </c>
      <c r="H76" s="368">
        <f t="shared" si="1"/>
        <v>1.5151313537771607</v>
      </c>
    </row>
    <row r="77" spans="1:8">
      <c r="A77" s="189">
        <v>42614</v>
      </c>
      <c r="B77" s="190">
        <v>4740.53</v>
      </c>
      <c r="C77" s="190">
        <v>0.08</v>
      </c>
      <c r="D77" s="191">
        <v>1.04</v>
      </c>
      <c r="E77" s="190">
        <v>2.81</v>
      </c>
      <c r="F77" s="190">
        <v>5.51</v>
      </c>
      <c r="G77" s="192">
        <v>8.48</v>
      </c>
      <c r="H77" s="368">
        <f t="shared" si="1"/>
        <v>1.5163436533399013</v>
      </c>
    </row>
    <row r="78" spans="1:8">
      <c r="A78" s="189">
        <v>42644</v>
      </c>
      <c r="B78" s="190">
        <v>4752.8599999999997</v>
      </c>
      <c r="C78" s="190">
        <v>0.26</v>
      </c>
      <c r="D78" s="191">
        <v>0.78</v>
      </c>
      <c r="E78" s="190">
        <v>2.4500000000000002</v>
      </c>
      <c r="F78" s="190">
        <v>5.78</v>
      </c>
      <c r="G78" s="192">
        <v>7.87</v>
      </c>
      <c r="H78" s="368">
        <f t="shared" si="1"/>
        <v>1.5202876252682891</v>
      </c>
    </row>
    <row r="79" spans="1:8">
      <c r="A79" s="189">
        <v>42675</v>
      </c>
      <c r="B79" s="190">
        <v>4761.42</v>
      </c>
      <c r="C79" s="190">
        <v>0.18</v>
      </c>
      <c r="D79" s="191">
        <v>0.52</v>
      </c>
      <c r="E79" s="190">
        <v>1.84</v>
      </c>
      <c r="F79" s="190">
        <v>5.97</v>
      </c>
      <c r="G79" s="192">
        <v>6.99</v>
      </c>
      <c r="H79" s="368">
        <f t="shared" si="1"/>
        <v>1.5230256949931069</v>
      </c>
    </row>
    <row r="80" spans="1:8">
      <c r="A80" s="189">
        <v>42705</v>
      </c>
      <c r="B80" s="190">
        <v>4775.7</v>
      </c>
      <c r="C80" s="190">
        <v>0.3</v>
      </c>
      <c r="D80" s="191">
        <v>0.74</v>
      </c>
      <c r="E80" s="190">
        <v>1.79</v>
      </c>
      <c r="F80" s="190">
        <v>6.29</v>
      </c>
      <c r="G80" s="192">
        <v>6.29</v>
      </c>
      <c r="H80" s="368">
        <f t="shared" si="1"/>
        <v>1.527593409440583</v>
      </c>
    </row>
    <row r="81" spans="1:8">
      <c r="A81" s="189">
        <v>42736</v>
      </c>
      <c r="B81" s="190">
        <v>4793.8500000000004</v>
      </c>
      <c r="C81" s="190">
        <v>0.38</v>
      </c>
      <c r="D81" s="191">
        <v>0.86</v>
      </c>
      <c r="E81" s="190">
        <v>1.65</v>
      </c>
      <c r="F81" s="190">
        <v>0.38</v>
      </c>
      <c r="G81" s="192">
        <v>5.35</v>
      </c>
      <c r="H81" s="368">
        <f t="shared" si="1"/>
        <v>1.5333990128874802</v>
      </c>
    </row>
    <row r="82" spans="1:8">
      <c r="A82" s="189">
        <v>42767</v>
      </c>
      <c r="B82" s="190">
        <v>4809.67</v>
      </c>
      <c r="C82" s="190">
        <v>0.33</v>
      </c>
      <c r="D82" s="191">
        <v>1.01</v>
      </c>
      <c r="E82" s="190">
        <v>1.54</v>
      </c>
      <c r="F82" s="190">
        <v>0.71</v>
      </c>
      <c r="G82" s="192">
        <v>4.76</v>
      </c>
      <c r="H82" s="368">
        <f t="shared" si="1"/>
        <v>1.5384593239910564</v>
      </c>
    </row>
    <row r="83" spans="1:8">
      <c r="A83" s="189">
        <v>42795</v>
      </c>
      <c r="B83" s="190">
        <v>4821.6899999999996</v>
      </c>
      <c r="C83" s="190">
        <v>0.25</v>
      </c>
      <c r="D83" s="191">
        <v>0.96</v>
      </c>
      <c r="E83" s="190">
        <v>1.71</v>
      </c>
      <c r="F83" s="190">
        <v>0.96</v>
      </c>
      <c r="G83" s="192">
        <v>4.57</v>
      </c>
      <c r="H83" s="368">
        <f t="shared" si="1"/>
        <v>1.5423041368523072</v>
      </c>
    </row>
    <row r="84" spans="1:8">
      <c r="A84" s="189">
        <v>42826</v>
      </c>
      <c r="B84" s="190">
        <v>4828.4399999999996</v>
      </c>
      <c r="C84" s="190">
        <v>0.14000000000000001</v>
      </c>
      <c r="D84" s="191">
        <v>0.72</v>
      </c>
      <c r="E84" s="190">
        <v>1.59</v>
      </c>
      <c r="F84" s="190">
        <v>1.1000000000000001</v>
      </c>
      <c r="G84" s="192">
        <v>4.08</v>
      </c>
      <c r="H84" s="368">
        <f t="shared" si="1"/>
        <v>1.5444632455722276</v>
      </c>
    </row>
    <row r="85" spans="1:8">
      <c r="A85" s="189">
        <v>42856</v>
      </c>
      <c r="B85" s="190">
        <v>4843.41</v>
      </c>
      <c r="C85" s="190">
        <v>0.31</v>
      </c>
      <c r="D85" s="191">
        <v>0.7</v>
      </c>
      <c r="E85" s="190">
        <v>1.72</v>
      </c>
      <c r="F85" s="190">
        <v>1.42</v>
      </c>
      <c r="G85" s="192">
        <v>3.6</v>
      </c>
      <c r="H85" s="368">
        <f t="shared" si="1"/>
        <v>1.5492516689110736</v>
      </c>
    </row>
    <row r="86" spans="1:8">
      <c r="A86" s="189">
        <v>42887</v>
      </c>
      <c r="B86" s="190">
        <v>4832.2700000000004</v>
      </c>
      <c r="C86" s="190">
        <v>-0.23</v>
      </c>
      <c r="D86" s="191">
        <v>0.22</v>
      </c>
      <c r="E86" s="190">
        <v>1.18</v>
      </c>
      <c r="F86" s="190">
        <v>1.18</v>
      </c>
      <c r="G86" s="192">
        <v>3</v>
      </c>
      <c r="H86" s="368">
        <f t="shared" si="1"/>
        <v>1.5456883398533088</v>
      </c>
    </row>
    <row r="87" spans="1:8">
      <c r="A87" s="189">
        <v>42917</v>
      </c>
      <c r="B87" s="190">
        <v>4843.87</v>
      </c>
      <c r="C87" s="190">
        <v>0.24</v>
      </c>
      <c r="D87" s="191">
        <v>0.32</v>
      </c>
      <c r="E87" s="190">
        <v>1.04</v>
      </c>
      <c r="F87" s="190">
        <v>1.43</v>
      </c>
      <c r="G87" s="192">
        <v>2.71</v>
      </c>
      <c r="H87" s="368">
        <f t="shared" si="1"/>
        <v>1.5493988081719865</v>
      </c>
    </row>
    <row r="88" spans="1:8">
      <c r="A88" s="193">
        <v>42948</v>
      </c>
      <c r="B88" s="194">
        <v>4853.07</v>
      </c>
      <c r="C88" s="194">
        <v>0.19</v>
      </c>
      <c r="D88" s="194">
        <v>0.2</v>
      </c>
      <c r="E88" s="194">
        <v>0.9</v>
      </c>
      <c r="F88" s="194">
        <v>1.62</v>
      </c>
      <c r="G88" s="195">
        <v>2.46</v>
      </c>
      <c r="H88" s="369">
        <f t="shared" si="1"/>
        <v>1.5523415933902485</v>
      </c>
    </row>
    <row r="89" spans="1:8">
      <c r="A89" s="193">
        <v>42979</v>
      </c>
      <c r="B89" s="194">
        <v>4860.83</v>
      </c>
      <c r="C89" s="194">
        <v>0.16</v>
      </c>
      <c r="D89" s="194">
        <v>0.59</v>
      </c>
      <c r="E89" s="194">
        <v>0.81</v>
      </c>
      <c r="F89" s="194">
        <v>1.78</v>
      </c>
      <c r="G89" s="195">
        <v>2.54</v>
      </c>
      <c r="H89" s="369">
        <f t="shared" si="1"/>
        <v>1.5548237687482607</v>
      </c>
    </row>
    <row r="90" spans="1:8">
      <c r="A90" s="193">
        <v>43009</v>
      </c>
      <c r="B90" s="194">
        <v>4881.25</v>
      </c>
      <c r="C90" s="194">
        <v>0.42</v>
      </c>
      <c r="D90" s="194">
        <v>0.77</v>
      </c>
      <c r="E90" s="194">
        <v>1.0900000000000001</v>
      </c>
      <c r="F90" s="194">
        <v>2.21</v>
      </c>
      <c r="G90" s="195">
        <v>2.7</v>
      </c>
      <c r="H90" s="369">
        <f t="shared" si="1"/>
        <v>1.5613554724609682</v>
      </c>
    </row>
    <row r="91" spans="1:8">
      <c r="A91" s="193">
        <v>43040</v>
      </c>
      <c r="B91" s="194">
        <v>4894.92</v>
      </c>
      <c r="C91" s="194">
        <v>0.28000000000000003</v>
      </c>
      <c r="D91" s="194">
        <v>0.86</v>
      </c>
      <c r="E91" s="194">
        <v>1.06</v>
      </c>
      <c r="F91" s="194">
        <v>2.5</v>
      </c>
      <c r="G91" s="195">
        <v>2.8</v>
      </c>
      <c r="H91" s="369">
        <f t="shared" si="1"/>
        <v>1.565728067453755</v>
      </c>
    </row>
    <row r="92" spans="1:8">
      <c r="A92" s="193">
        <v>43070</v>
      </c>
      <c r="B92" s="194">
        <v>4916.46</v>
      </c>
      <c r="C92" s="194">
        <v>0.44</v>
      </c>
      <c r="D92" s="194">
        <v>1.1399999999999999</v>
      </c>
      <c r="E92" s="194">
        <v>1.74</v>
      </c>
      <c r="F92" s="194">
        <v>2.95</v>
      </c>
      <c r="G92" s="195">
        <v>2.95</v>
      </c>
      <c r="H92" s="369">
        <f t="shared" si="1"/>
        <v>1.57261802327999</v>
      </c>
    </row>
    <row r="93" spans="1:8">
      <c r="A93" s="193">
        <v>43101</v>
      </c>
      <c r="B93" s="194">
        <v>4930.72</v>
      </c>
      <c r="C93" s="194">
        <v>0.28999999999999998</v>
      </c>
      <c r="D93" s="194">
        <v>1.01</v>
      </c>
      <c r="E93" s="194">
        <v>1.79</v>
      </c>
      <c r="F93" s="194">
        <v>0.28999999999999998</v>
      </c>
      <c r="G93" s="195">
        <v>2.86</v>
      </c>
      <c r="H93" s="369">
        <f t="shared" si="1"/>
        <v>1.5771793403682961</v>
      </c>
    </row>
    <row r="94" spans="1:8">
      <c r="A94" s="193">
        <v>43132</v>
      </c>
      <c r="B94" s="194">
        <v>4946.5</v>
      </c>
      <c r="C94" s="194">
        <v>0.32</v>
      </c>
      <c r="D94" s="194">
        <v>1.05</v>
      </c>
      <c r="E94" s="194">
        <v>1.93</v>
      </c>
      <c r="F94" s="194">
        <v>0.61</v>
      </c>
      <c r="G94" s="195">
        <v>2.84</v>
      </c>
      <c r="H94" s="369">
        <f t="shared" si="1"/>
        <v>1.5822268567535323</v>
      </c>
    </row>
    <row r="95" spans="1:8">
      <c r="A95" s="193">
        <v>43160</v>
      </c>
      <c r="B95" s="194">
        <v>4950.95</v>
      </c>
      <c r="C95" s="194">
        <v>0.09</v>
      </c>
      <c r="D95" s="194">
        <v>0.7</v>
      </c>
      <c r="E95" s="194">
        <v>1.85</v>
      </c>
      <c r="F95" s="194">
        <v>0.7</v>
      </c>
      <c r="G95" s="195">
        <v>2.68</v>
      </c>
      <c r="H95" s="369">
        <f t="shared" si="1"/>
        <v>1.583650269168887</v>
      </c>
    </row>
    <row r="96" spans="1:8">
      <c r="A96" s="193">
        <v>43191</v>
      </c>
      <c r="B96" s="194">
        <v>4961.84</v>
      </c>
      <c r="C96" s="194">
        <v>0.22</v>
      </c>
      <c r="D96" s="194">
        <v>0.63</v>
      </c>
      <c r="E96" s="194">
        <v>1.65</v>
      </c>
      <c r="F96" s="194">
        <v>0.92</v>
      </c>
      <c r="G96" s="195">
        <v>2.76</v>
      </c>
      <c r="H96" s="369">
        <f t="shared" si="1"/>
        <v>1.5871336312370254</v>
      </c>
    </row>
    <row r="97" spans="1:8">
      <c r="A97" s="193">
        <v>43221</v>
      </c>
      <c r="B97" s="194">
        <v>4981.6899999999996</v>
      </c>
      <c r="C97" s="194">
        <v>0.4</v>
      </c>
      <c r="D97" s="194">
        <v>0.71</v>
      </c>
      <c r="E97" s="194">
        <v>1.77</v>
      </c>
      <c r="F97" s="194">
        <v>1.33</v>
      </c>
      <c r="G97" s="195">
        <v>2.86</v>
      </c>
      <c r="H97" s="369">
        <f t="shared" si="1"/>
        <v>1.5934830102133839</v>
      </c>
    </row>
    <row r="98" spans="1:8">
      <c r="A98" s="193">
        <v>43252</v>
      </c>
      <c r="B98" s="194">
        <v>5044.46</v>
      </c>
      <c r="C98" s="194">
        <v>1.26</v>
      </c>
      <c r="D98" s="194">
        <v>1.89</v>
      </c>
      <c r="E98" s="194">
        <v>2.6</v>
      </c>
      <c r="F98" s="194">
        <v>2.6</v>
      </c>
      <c r="G98" s="195">
        <v>4.3899999999999997</v>
      </c>
      <c r="H98" s="369">
        <f t="shared" si="1"/>
        <v>1.6135611219688513</v>
      </c>
    </row>
    <row r="99" spans="1:8">
      <c r="A99" s="193">
        <v>43282</v>
      </c>
      <c r="B99" s="194">
        <v>5061.1099999999997</v>
      </c>
      <c r="C99" s="194">
        <v>0.33</v>
      </c>
      <c r="D99" s="194">
        <v>2</v>
      </c>
      <c r="E99" s="194">
        <v>2.64</v>
      </c>
      <c r="F99" s="194">
        <v>2.94</v>
      </c>
      <c r="G99" s="195">
        <v>4.4800000000000004</v>
      </c>
      <c r="H99" s="369">
        <f t="shared" si="1"/>
        <v>1.6188869234779881</v>
      </c>
    </row>
    <row r="100" spans="1:8">
      <c r="A100" s="193">
        <v>43313</v>
      </c>
      <c r="B100" s="194">
        <v>5056.5600000000004</v>
      </c>
      <c r="C100" s="194">
        <v>-0.09</v>
      </c>
      <c r="D100" s="194">
        <v>1.5</v>
      </c>
      <c r="E100" s="194">
        <v>2.23</v>
      </c>
      <c r="F100" s="194">
        <v>2.85</v>
      </c>
      <c r="G100" s="195">
        <v>4.1900000000000004</v>
      </c>
      <c r="H100" s="369">
        <f t="shared" si="1"/>
        <v>1.6174315242667827</v>
      </c>
    </row>
    <row r="101" spans="1:8">
      <c r="A101" s="193">
        <v>43344</v>
      </c>
      <c r="B101" s="194">
        <v>5080.83</v>
      </c>
      <c r="C101" s="194">
        <v>0.48</v>
      </c>
      <c r="D101" s="194">
        <v>0.72</v>
      </c>
      <c r="E101" s="194">
        <v>2.62</v>
      </c>
      <c r="F101" s="194">
        <v>3.34</v>
      </c>
      <c r="G101" s="195">
        <v>4.53</v>
      </c>
      <c r="H101" s="369">
        <f t="shared" si="1"/>
        <v>1.6251947196197409</v>
      </c>
    </row>
    <row r="102" spans="1:8">
      <c r="A102" s="193">
        <v>43374</v>
      </c>
      <c r="B102" s="194">
        <v>5103.6899999999996</v>
      </c>
      <c r="C102" s="194">
        <v>0.45</v>
      </c>
      <c r="D102" s="194">
        <v>0.84</v>
      </c>
      <c r="E102" s="194">
        <v>2.86</v>
      </c>
      <c r="F102" s="194">
        <v>3.81</v>
      </c>
      <c r="G102" s="195">
        <v>4.5599999999999996</v>
      </c>
      <c r="H102" s="369">
        <f t="shared" si="1"/>
        <v>1.6325069011512048</v>
      </c>
    </row>
    <row r="103" spans="1:8">
      <c r="A103" s="193">
        <v>43405</v>
      </c>
      <c r="B103" s="194">
        <v>5092.97</v>
      </c>
      <c r="C103" s="194">
        <v>-0.21</v>
      </c>
      <c r="D103" s="194">
        <v>0.72</v>
      </c>
      <c r="E103" s="194">
        <v>2.23</v>
      </c>
      <c r="F103" s="194">
        <v>3.59</v>
      </c>
      <c r="G103" s="195">
        <v>4.05</v>
      </c>
      <c r="H103" s="369">
        <f t="shared" si="1"/>
        <v>1.6290779166360128</v>
      </c>
    </row>
    <row r="104" spans="1:8" ht="15.75" thickBot="1">
      <c r="A104" s="196">
        <v>43435</v>
      </c>
      <c r="B104" s="197">
        <v>5100.6099999999997</v>
      </c>
      <c r="C104" s="197">
        <v>0.15</v>
      </c>
      <c r="D104" s="197">
        <v>0.39</v>
      </c>
      <c r="E104" s="197">
        <v>1.1100000000000001</v>
      </c>
      <c r="F104" s="197">
        <v>3.75</v>
      </c>
      <c r="G104" s="198">
        <v>3.75</v>
      </c>
      <c r="H104" s="370">
        <f t="shared" si="1"/>
        <v>1.6315217078390041</v>
      </c>
    </row>
    <row r="105" spans="1:8" ht="15.75" thickTop="1">
      <c r="A105" s="193">
        <v>43466</v>
      </c>
      <c r="B105" s="194">
        <v>5116.93</v>
      </c>
      <c r="C105" s="194">
        <v>0.32</v>
      </c>
      <c r="D105" s="194">
        <v>0.26</v>
      </c>
      <c r="E105" s="194">
        <v>1.1000000000000001</v>
      </c>
      <c r="F105" s="194">
        <v>0.32</v>
      </c>
      <c r="G105" s="195">
        <v>3.78</v>
      </c>
      <c r="H105" s="369">
        <f t="shared" si="1"/>
        <v>1.6367419529218339</v>
      </c>
    </row>
    <row r="106" spans="1:8">
      <c r="A106" s="193">
        <v>43497</v>
      </c>
      <c r="B106" s="194">
        <v>5138.93</v>
      </c>
      <c r="C106" s="194">
        <v>0.43</v>
      </c>
      <c r="D106" s="194">
        <v>0.9</v>
      </c>
      <c r="E106" s="194">
        <v>1.63</v>
      </c>
      <c r="F106" s="194">
        <v>0.75</v>
      </c>
      <c r="G106" s="195">
        <v>3.89</v>
      </c>
      <c r="H106" s="369">
        <f t="shared" si="1"/>
        <v>1.643779048008982</v>
      </c>
    </row>
    <row r="107" spans="1:8">
      <c r="A107" s="193">
        <v>43525</v>
      </c>
      <c r="B107" s="194">
        <v>5177.47</v>
      </c>
      <c r="C107" s="194">
        <v>0.75</v>
      </c>
      <c r="D107" s="194">
        <v>1.51</v>
      </c>
      <c r="E107" s="194">
        <v>1.9</v>
      </c>
      <c r="F107" s="194">
        <v>1.51</v>
      </c>
      <c r="G107" s="195">
        <v>4.58</v>
      </c>
      <c r="H107" s="369">
        <f t="shared" si="1"/>
        <v>1.6561067591298313</v>
      </c>
    </row>
    <row r="108" spans="1:8">
      <c r="A108" s="193">
        <v>43556</v>
      </c>
      <c r="B108" s="194">
        <v>5206.9799999999996</v>
      </c>
      <c r="C108" s="194">
        <v>0.56999999999999995</v>
      </c>
      <c r="D108" s="194">
        <v>1.76</v>
      </c>
      <c r="E108" s="194">
        <v>2.02</v>
      </c>
      <c r="F108" s="194">
        <v>2.09</v>
      </c>
      <c r="G108" s="195">
        <v>4.9400000000000004</v>
      </c>
      <c r="H108" s="369">
        <f t="shared" si="1"/>
        <v>1.6655460625853646</v>
      </c>
    </row>
    <row r="109" spans="1:8">
      <c r="A109" s="193">
        <v>43586</v>
      </c>
      <c r="B109" s="194">
        <v>5213.75</v>
      </c>
      <c r="C109" s="194">
        <v>0.13</v>
      </c>
      <c r="D109" s="194">
        <v>1.46</v>
      </c>
      <c r="E109" s="194">
        <v>2.37</v>
      </c>
      <c r="F109" s="194">
        <v>2.2200000000000002</v>
      </c>
      <c r="G109" s="194">
        <v>4.66</v>
      </c>
      <c r="H109" s="369">
        <f t="shared" si="1"/>
        <v>1.6677115686644552</v>
      </c>
    </row>
    <row r="110" spans="1:8">
      <c r="A110" s="193">
        <v>43617</v>
      </c>
      <c r="B110" s="194">
        <v>5214.2700000000004</v>
      </c>
      <c r="C110" s="194">
        <v>0.01</v>
      </c>
      <c r="D110" s="194">
        <v>0.71</v>
      </c>
      <c r="E110" s="194">
        <v>2.23</v>
      </c>
      <c r="F110" s="194">
        <v>2.23</v>
      </c>
      <c r="G110" s="194">
        <v>3.37</v>
      </c>
      <c r="H110" s="369">
        <f t="shared" si="1"/>
        <v>1.6678779000028789</v>
      </c>
    </row>
    <row r="111" spans="1:8">
      <c r="A111" s="193">
        <v>43647</v>
      </c>
      <c r="B111" s="194">
        <v>5224.18</v>
      </c>
      <c r="C111" s="194">
        <v>0.19</v>
      </c>
      <c r="D111" s="194">
        <v>0.33</v>
      </c>
      <c r="E111" s="194">
        <v>2.1</v>
      </c>
      <c r="F111" s="194">
        <v>2.42</v>
      </c>
      <c r="G111" s="194">
        <v>3.22</v>
      </c>
      <c r="H111" s="369">
        <f t="shared" si="1"/>
        <v>1.6710477914716806</v>
      </c>
    </row>
    <row r="112" spans="1:8">
      <c r="A112" s="193">
        <v>43678</v>
      </c>
      <c r="B112" s="194">
        <v>5229.93</v>
      </c>
      <c r="C112" s="194">
        <v>0.11</v>
      </c>
      <c r="D112" s="194">
        <v>0.31</v>
      </c>
      <c r="E112" s="194">
        <v>1.77</v>
      </c>
      <c r="F112" s="194">
        <v>2.54</v>
      </c>
      <c r="G112" s="194">
        <v>3.43</v>
      </c>
      <c r="H112" s="369">
        <f t="shared" si="1"/>
        <v>1.6728870322330942</v>
      </c>
    </row>
    <row r="113" spans="1:8">
      <c r="A113" s="193">
        <v>43709</v>
      </c>
      <c r="B113" s="194">
        <v>5227.84</v>
      </c>
      <c r="C113" s="194">
        <v>-0.04</v>
      </c>
      <c r="D113" s="194">
        <v>0.26</v>
      </c>
      <c r="E113" s="194">
        <v>0.97</v>
      </c>
      <c r="F113" s="194">
        <v>2.4900000000000002</v>
      </c>
      <c r="G113" s="194">
        <v>2.89</v>
      </c>
      <c r="H113" s="369">
        <f t="shared" si="1"/>
        <v>1.6722185081998151</v>
      </c>
    </row>
    <row r="114" spans="1:8">
      <c r="A114" s="193">
        <v>43739</v>
      </c>
      <c r="B114" s="194">
        <v>5233.07</v>
      </c>
      <c r="C114" s="194">
        <v>0.1</v>
      </c>
      <c r="D114" s="194">
        <v>0.17</v>
      </c>
      <c r="E114" s="194">
        <v>0.5</v>
      </c>
      <c r="F114" s="194">
        <v>2.6</v>
      </c>
      <c r="G114" s="194">
        <v>2.54</v>
      </c>
      <c r="H114" s="369">
        <f t="shared" si="1"/>
        <v>1.6738914176228052</v>
      </c>
    </row>
    <row r="115" spans="1:8">
      <c r="A115" s="193">
        <v>43770</v>
      </c>
      <c r="B115" s="194">
        <v>5259.76</v>
      </c>
      <c r="C115" s="194">
        <v>0.51</v>
      </c>
      <c r="D115" s="194">
        <v>0.56999999999999995</v>
      </c>
      <c r="E115" s="194">
        <v>0.88</v>
      </c>
      <c r="F115" s="194">
        <v>3.12</v>
      </c>
      <c r="G115" s="194">
        <v>3.27</v>
      </c>
      <c r="H115" s="369">
        <f t="shared" si="1"/>
        <v>1.6824286934353501</v>
      </c>
    </row>
    <row r="116" spans="1:8">
      <c r="A116" s="193">
        <v>43800</v>
      </c>
      <c r="B116" s="194">
        <v>5320.25</v>
      </c>
      <c r="C116" s="194">
        <v>1.1499999999999999</v>
      </c>
      <c r="D116" s="194">
        <v>1.77</v>
      </c>
      <c r="E116" s="194">
        <v>2.0299999999999998</v>
      </c>
      <c r="F116" s="194">
        <v>4.3099999999999996</v>
      </c>
      <c r="G116" s="194">
        <v>4.3099999999999996</v>
      </c>
      <c r="H116" s="369">
        <f t="shared" si="1"/>
        <v>1.7017775062454219</v>
      </c>
    </row>
    <row r="117" spans="1:8">
      <c r="A117" s="193">
        <v>43831</v>
      </c>
      <c r="B117" s="194">
        <v>5331.42</v>
      </c>
      <c r="C117" s="194">
        <v>0.21</v>
      </c>
      <c r="D117" s="194">
        <v>1.88</v>
      </c>
      <c r="E117" s="194">
        <v>2.0499999999999998</v>
      </c>
      <c r="F117" s="194">
        <v>0.21</v>
      </c>
      <c r="G117" s="194">
        <v>4.1900000000000004</v>
      </c>
      <c r="H117" s="369">
        <f t="shared" si="1"/>
        <v>1.7053504313419421</v>
      </c>
    </row>
    <row r="118" spans="1:8">
      <c r="A118" s="193">
        <v>43862</v>
      </c>
      <c r="B118" s="194">
        <v>5344.75</v>
      </c>
      <c r="C118" s="194">
        <v>0.25</v>
      </c>
      <c r="D118" s="194">
        <v>1.62</v>
      </c>
      <c r="E118" s="194">
        <v>2.2000000000000002</v>
      </c>
      <c r="F118" s="194">
        <v>0.46</v>
      </c>
      <c r="G118" s="194">
        <v>4.01</v>
      </c>
      <c r="H118" s="369">
        <f t="shared" si="1"/>
        <v>1.7096142712288367</v>
      </c>
    </row>
    <row r="119" spans="1:8">
      <c r="A119" s="193">
        <v>43891</v>
      </c>
      <c r="B119" s="194">
        <v>5348.49</v>
      </c>
      <c r="C119" s="194">
        <v>7.0000000000000007E-2</v>
      </c>
      <c r="D119" s="194">
        <v>0.53</v>
      </c>
      <c r="E119" s="194">
        <v>2.31</v>
      </c>
      <c r="F119" s="194">
        <v>0.53</v>
      </c>
      <c r="G119" s="194">
        <v>3.3</v>
      </c>
      <c r="H119" s="369">
        <f t="shared" si="1"/>
        <v>1.7108105773936519</v>
      </c>
    </row>
    <row r="120" spans="1:8">
      <c r="A120" s="193">
        <v>43922</v>
      </c>
      <c r="B120" s="194">
        <v>5331.91</v>
      </c>
      <c r="C120" s="194">
        <v>-0.31</v>
      </c>
      <c r="D120" s="194">
        <v>0.01</v>
      </c>
      <c r="E120" s="194">
        <v>1.89</v>
      </c>
      <c r="F120" s="194">
        <v>0.22</v>
      </c>
      <c r="G120" s="194">
        <v>2.4</v>
      </c>
      <c r="H120" s="369">
        <f t="shared" si="1"/>
        <v>1.7055071666416104</v>
      </c>
    </row>
    <row r="121" spans="1:8">
      <c r="A121" s="193">
        <v>43952</v>
      </c>
      <c r="B121" s="194">
        <v>5311.65</v>
      </c>
      <c r="C121" s="194">
        <v>-0.38</v>
      </c>
      <c r="D121" s="194">
        <v>-0.62</v>
      </c>
      <c r="E121" s="194">
        <v>0.99</v>
      </c>
      <c r="F121" s="194">
        <v>-0.16</v>
      </c>
      <c r="G121" s="194">
        <v>1.88</v>
      </c>
      <c r="H121" s="369">
        <f t="shared" si="1"/>
        <v>1.6990266418022639</v>
      </c>
    </row>
    <row r="122" spans="1:8">
      <c r="A122" s="193">
        <v>43983</v>
      </c>
      <c r="B122" s="194">
        <v>5325.46</v>
      </c>
      <c r="C122" s="194">
        <v>0.26</v>
      </c>
      <c r="D122" s="194">
        <v>-0.43</v>
      </c>
      <c r="E122" s="194">
        <v>0.1</v>
      </c>
      <c r="F122" s="194">
        <v>0.1</v>
      </c>
      <c r="G122" s="194">
        <v>2.13</v>
      </c>
      <c r="H122" s="369">
        <f t="shared" si="1"/>
        <v>1.7034440183092421</v>
      </c>
    </row>
    <row r="123" spans="1:8">
      <c r="A123" s="193">
        <v>44013</v>
      </c>
      <c r="B123" s="194">
        <v>5344.63</v>
      </c>
      <c r="C123" s="194">
        <v>0.36</v>
      </c>
      <c r="D123" s="194">
        <v>0.24</v>
      </c>
      <c r="E123" s="194">
        <v>0.25</v>
      </c>
      <c r="F123" s="194">
        <v>0.46</v>
      </c>
      <c r="G123" s="194">
        <v>2.31</v>
      </c>
      <c r="H123" s="369">
        <f t="shared" si="1"/>
        <v>1.709575887073816</v>
      </c>
    </row>
    <row r="124" spans="1:8">
      <c r="A124" s="193">
        <v>44044</v>
      </c>
      <c r="B124" s="194">
        <v>5357.46</v>
      </c>
      <c r="C124" s="194">
        <v>0.24</v>
      </c>
      <c r="D124" s="194">
        <v>0.86</v>
      </c>
      <c r="E124" s="194">
        <v>0.24</v>
      </c>
      <c r="F124" s="194">
        <v>0.7</v>
      </c>
      <c r="G124" s="194">
        <v>2.44</v>
      </c>
      <c r="H124" s="369">
        <f t="shared" si="1"/>
        <v>1.7136797929814573</v>
      </c>
    </row>
    <row r="125" spans="1:8">
      <c r="A125" s="193">
        <v>44075</v>
      </c>
      <c r="B125" s="194">
        <v>5391.75</v>
      </c>
      <c r="C125" s="194">
        <v>0.64</v>
      </c>
      <c r="D125" s="194">
        <v>1.24</v>
      </c>
      <c r="E125" s="194">
        <v>0.81</v>
      </c>
      <c r="F125" s="194">
        <v>1.34</v>
      </c>
      <c r="G125" s="194">
        <v>3.14</v>
      </c>
      <c r="H125" s="369">
        <f t="shared" si="1"/>
        <v>1.7246480652786529</v>
      </c>
    </row>
    <row r="126" spans="1:8">
      <c r="A126" s="193">
        <v>44105</v>
      </c>
      <c r="B126" s="194">
        <v>5438.12</v>
      </c>
      <c r="C126" s="194">
        <v>0.86</v>
      </c>
      <c r="D126" s="194">
        <v>1.75</v>
      </c>
      <c r="E126" s="194">
        <v>1.99</v>
      </c>
      <c r="F126" s="194">
        <v>2.2200000000000002</v>
      </c>
      <c r="G126" s="194">
        <v>3.92</v>
      </c>
      <c r="H126" s="369">
        <f t="shared" si="1"/>
        <v>1.7394803425146099</v>
      </c>
    </row>
    <row r="127" spans="1:8">
      <c r="A127" s="193">
        <v>44136</v>
      </c>
      <c r="B127" s="194">
        <v>5486.52</v>
      </c>
      <c r="C127" s="194">
        <v>0.89</v>
      </c>
      <c r="D127" s="194">
        <v>2.41</v>
      </c>
      <c r="E127" s="194">
        <v>3.29</v>
      </c>
      <c r="F127" s="194">
        <v>3.13</v>
      </c>
      <c r="G127" s="194">
        <v>4.3099999999999996</v>
      </c>
      <c r="H127" s="369">
        <f t="shared" si="1"/>
        <v>1.7549619517063357</v>
      </c>
    </row>
    <row r="128" spans="1:8">
      <c r="A128" s="193">
        <v>44166</v>
      </c>
      <c r="B128" s="194">
        <v>5560.59</v>
      </c>
      <c r="C128" s="194">
        <v>1.35</v>
      </c>
      <c r="D128" s="194">
        <v>3.13</v>
      </c>
      <c r="E128" s="194">
        <v>4.42</v>
      </c>
      <c r="F128" s="194">
        <v>4.5199999999999996</v>
      </c>
      <c r="G128" s="194">
        <v>4.5199999999999996</v>
      </c>
      <c r="H128" s="369">
        <f t="shared" si="1"/>
        <v>1.7786545713929292</v>
      </c>
    </row>
    <row r="129" spans="1:8">
      <c r="A129" s="193">
        <v>44197</v>
      </c>
      <c r="B129" s="194">
        <v>5574.49</v>
      </c>
      <c r="C129" s="194">
        <v>0.25</v>
      </c>
      <c r="D129" s="194">
        <v>2.5099999999999998</v>
      </c>
      <c r="E129" s="194">
        <v>4.3</v>
      </c>
      <c r="F129" s="194">
        <v>0.25</v>
      </c>
      <c r="G129" s="194">
        <v>4.5599999999999996</v>
      </c>
      <c r="H129" s="369">
        <f t="shared" si="1"/>
        <v>1.7831007360161726</v>
      </c>
    </row>
    <row r="130" spans="1:8">
      <c r="A130" s="193">
        <v>44228</v>
      </c>
      <c r="B130" s="194">
        <v>5622.43</v>
      </c>
      <c r="C130" s="194">
        <v>0.86</v>
      </c>
      <c r="D130" s="194">
        <v>2.48</v>
      </c>
      <c r="E130" s="194">
        <v>4.95</v>
      </c>
      <c r="F130" s="194">
        <v>1.1100000000000001</v>
      </c>
      <c r="G130" s="194">
        <v>5.2</v>
      </c>
      <c r="H130" s="369">
        <f t="shared" si="1"/>
        <v>1.7984352059469852</v>
      </c>
    </row>
    <row r="131" spans="1:8">
      <c r="A131" s="193">
        <v>44256</v>
      </c>
      <c r="B131" s="194">
        <v>5674.72</v>
      </c>
      <c r="C131" s="194">
        <v>0.93</v>
      </c>
      <c r="D131" s="194">
        <v>2.0499999999999998</v>
      </c>
      <c r="E131" s="194">
        <v>5.25</v>
      </c>
      <c r="F131" s="194">
        <v>2.0499999999999998</v>
      </c>
      <c r="G131" s="194">
        <v>6.1</v>
      </c>
      <c r="H131" s="369">
        <f t="shared" si="1"/>
        <v>1.8151611014973019</v>
      </c>
    </row>
    <row r="132" spans="1:8">
      <c r="A132" s="193">
        <v>44287</v>
      </c>
      <c r="B132" s="194">
        <v>5692.31</v>
      </c>
      <c r="C132" s="194">
        <v>0.31</v>
      </c>
      <c r="D132" s="194">
        <v>2.11</v>
      </c>
      <c r="E132" s="194">
        <v>4.67</v>
      </c>
      <c r="F132" s="194">
        <v>2.37</v>
      </c>
      <c r="G132" s="194">
        <v>6.76</v>
      </c>
      <c r="H132" s="369">
        <f t="shared" si="1"/>
        <v>1.8207875788874355</v>
      </c>
    </row>
    <row r="133" spans="1:8">
      <c r="A133" s="193">
        <v>44317</v>
      </c>
      <c r="B133" s="194">
        <v>5739.56</v>
      </c>
      <c r="C133" s="194">
        <v>0.83</v>
      </c>
      <c r="D133" s="194">
        <v>2.08</v>
      </c>
      <c r="E133" s="194">
        <v>4.6100000000000003</v>
      </c>
      <c r="F133" s="194">
        <v>3.22</v>
      </c>
      <c r="G133" s="194">
        <v>8.06</v>
      </c>
      <c r="H133" s="369">
        <f t="shared" si="1"/>
        <v>1.8359013399268784</v>
      </c>
    </row>
    <row r="134" spans="1:8">
      <c r="A134" s="193">
        <v>44348</v>
      </c>
      <c r="B134" s="194">
        <v>5769.98</v>
      </c>
      <c r="C134" s="194">
        <v>0.53</v>
      </c>
      <c r="D134" s="194">
        <v>1.68</v>
      </c>
      <c r="E134" s="194">
        <v>3.77</v>
      </c>
      <c r="F134" s="194">
        <v>3.77</v>
      </c>
      <c r="G134" s="194">
        <v>8.35</v>
      </c>
      <c r="H134" s="369">
        <f t="shared" ref="H134:H160" si="2">B134/$B$5</f>
        <v>1.8456317232246529</v>
      </c>
    </row>
    <row r="135" spans="1:8">
      <c r="A135" s="193">
        <v>44378</v>
      </c>
      <c r="B135" s="194">
        <v>5825.37</v>
      </c>
      <c r="C135" s="194">
        <v>0.96</v>
      </c>
      <c r="D135" s="194">
        <v>2.34</v>
      </c>
      <c r="E135" s="194">
        <v>4.5</v>
      </c>
      <c r="F135" s="194">
        <v>4.76</v>
      </c>
      <c r="G135" s="194">
        <v>8.99</v>
      </c>
      <c r="H135" s="369">
        <f t="shared" si="2"/>
        <v>1.8633492094463406</v>
      </c>
    </row>
    <row r="136" spans="1:8">
      <c r="A136" s="193">
        <v>44409</v>
      </c>
      <c r="B136" s="194">
        <v>5876.05</v>
      </c>
      <c r="C136" s="194">
        <v>0.87</v>
      </c>
      <c r="D136" s="194">
        <v>2.38</v>
      </c>
      <c r="E136" s="194">
        <v>4.51</v>
      </c>
      <c r="F136" s="194">
        <v>5.67</v>
      </c>
      <c r="G136" s="194">
        <v>9.68</v>
      </c>
      <c r="H136" s="369">
        <f t="shared" si="2"/>
        <v>1.8795601175834615</v>
      </c>
    </row>
    <row r="137" spans="1:8">
      <c r="A137" s="193">
        <v>44440</v>
      </c>
      <c r="B137" s="194">
        <v>5944.21</v>
      </c>
      <c r="C137" s="194">
        <v>1.1599999999999999</v>
      </c>
      <c r="D137" s="194">
        <v>3.02</v>
      </c>
      <c r="E137" s="194">
        <v>4.75</v>
      </c>
      <c r="F137" s="194">
        <v>6.9</v>
      </c>
      <c r="G137" s="194">
        <v>10.25</v>
      </c>
      <c r="H137" s="369">
        <f t="shared" si="2"/>
        <v>1.9013623176352803</v>
      </c>
    </row>
    <row r="138" spans="1:8">
      <c r="A138" s="193">
        <v>44470</v>
      </c>
      <c r="B138" s="194">
        <v>6018.51</v>
      </c>
      <c r="C138" s="194">
        <v>1.25</v>
      </c>
      <c r="D138" s="194">
        <v>3.32</v>
      </c>
      <c r="E138" s="194">
        <v>5.73</v>
      </c>
      <c r="F138" s="194">
        <v>8.24</v>
      </c>
      <c r="G138" s="194">
        <v>10.67</v>
      </c>
      <c r="H138" s="369">
        <f t="shared" si="2"/>
        <v>1.9251285069523301</v>
      </c>
    </row>
    <row r="139" spans="1:8">
      <c r="A139" s="193">
        <v>44501</v>
      </c>
      <c r="B139" s="194">
        <v>6075.69</v>
      </c>
      <c r="C139" s="194">
        <v>0.95</v>
      </c>
      <c r="D139" s="194">
        <v>3.4</v>
      </c>
      <c r="E139" s="194">
        <v>5.86</v>
      </c>
      <c r="F139" s="194">
        <v>9.26</v>
      </c>
      <c r="G139" s="194">
        <v>10.74</v>
      </c>
      <c r="H139" s="369">
        <f t="shared" si="2"/>
        <v>1.9434185568197446</v>
      </c>
    </row>
    <row r="140" spans="1:8">
      <c r="A140" s="193">
        <v>44531</v>
      </c>
      <c r="B140" s="194">
        <v>6120.04</v>
      </c>
      <c r="C140" s="194">
        <v>0.73</v>
      </c>
      <c r="D140" s="194">
        <v>2.96</v>
      </c>
      <c r="E140" s="194">
        <v>6.07</v>
      </c>
      <c r="F140" s="194">
        <v>10.06</v>
      </c>
      <c r="G140" s="194">
        <v>10.06</v>
      </c>
      <c r="H140" s="369">
        <f t="shared" si="2"/>
        <v>1.9576047007795183</v>
      </c>
    </row>
    <row r="141" spans="1:8">
      <c r="A141" s="193">
        <v>44562</v>
      </c>
      <c r="B141" s="194">
        <v>6153.09</v>
      </c>
      <c r="C141" s="194">
        <v>0.54</v>
      </c>
      <c r="D141" s="194">
        <v>2.2400000000000002</v>
      </c>
      <c r="E141" s="194">
        <v>5.63</v>
      </c>
      <c r="F141" s="194">
        <v>0.54</v>
      </c>
      <c r="G141" s="194">
        <v>10.38</v>
      </c>
      <c r="H141" s="369">
        <f t="shared" si="2"/>
        <v>1.9681763368081657</v>
      </c>
    </row>
    <row r="142" spans="1:8">
      <c r="A142" s="193">
        <v>44593</v>
      </c>
      <c r="B142" s="194">
        <v>6215.24</v>
      </c>
      <c r="C142" s="194">
        <v>1.01</v>
      </c>
      <c r="D142" s="194">
        <v>2.2999999999999998</v>
      </c>
      <c r="E142" s="194">
        <v>5.77</v>
      </c>
      <c r="F142" s="194">
        <v>1.56</v>
      </c>
      <c r="G142" s="194">
        <v>10.54</v>
      </c>
      <c r="H142" s="369">
        <f t="shared" si="2"/>
        <v>1.9880561304293587</v>
      </c>
    </row>
    <row r="143" spans="1:8">
      <c r="A143" s="193">
        <v>44621</v>
      </c>
      <c r="B143" s="194">
        <v>6315.93</v>
      </c>
      <c r="C143" s="194">
        <v>1.62</v>
      </c>
      <c r="D143" s="194">
        <v>3.2</v>
      </c>
      <c r="E143" s="194">
        <v>6.25</v>
      </c>
      <c r="F143" s="194">
        <v>3.2</v>
      </c>
      <c r="G143" s="194">
        <v>11.3</v>
      </c>
      <c r="H143" s="369">
        <f t="shared" si="2"/>
        <v>2.0202636351714012</v>
      </c>
    </row>
    <row r="144" spans="1:8">
      <c r="A144" s="193">
        <v>44652</v>
      </c>
      <c r="B144" s="194">
        <v>6382.88</v>
      </c>
      <c r="C144" s="194">
        <v>1.06</v>
      </c>
      <c r="D144" s="194">
        <v>3.73</v>
      </c>
      <c r="E144" s="194">
        <v>6.05</v>
      </c>
      <c r="F144" s="194">
        <v>4.29</v>
      </c>
      <c r="G144" s="194">
        <v>12.13</v>
      </c>
      <c r="H144" s="369">
        <f t="shared" si="2"/>
        <v>2.0416787949934267</v>
      </c>
    </row>
    <row r="145" spans="1:8">
      <c r="A145" s="193">
        <v>44682</v>
      </c>
      <c r="B145" s="194">
        <v>6412.88</v>
      </c>
      <c r="C145" s="194">
        <v>0.47</v>
      </c>
      <c r="D145" s="194">
        <v>3.18</v>
      </c>
      <c r="E145" s="194">
        <v>5.55</v>
      </c>
      <c r="F145" s="194">
        <v>4.78</v>
      </c>
      <c r="G145" s="194">
        <v>11.73</v>
      </c>
      <c r="H145" s="369">
        <f t="shared" si="2"/>
        <v>2.0512748337486286</v>
      </c>
    </row>
    <row r="146" spans="1:8">
      <c r="A146" s="193">
        <v>44713</v>
      </c>
      <c r="B146" s="194">
        <v>6455.85</v>
      </c>
      <c r="C146" s="194">
        <v>0.67</v>
      </c>
      <c r="D146" s="194">
        <v>2.2200000000000002</v>
      </c>
      <c r="E146" s="194">
        <v>5.49</v>
      </c>
      <c r="F146" s="194">
        <v>5.49</v>
      </c>
      <c r="G146" s="194">
        <v>11.89</v>
      </c>
      <c r="H146" s="369">
        <f t="shared" si="2"/>
        <v>2.0650195599256627</v>
      </c>
    </row>
    <row r="147" spans="1:8">
      <c r="A147" s="193">
        <v>44743</v>
      </c>
      <c r="B147" s="194">
        <v>6411.95</v>
      </c>
      <c r="C147" s="194">
        <v>-0.68</v>
      </c>
      <c r="D147" s="194">
        <v>0.46</v>
      </c>
      <c r="E147" s="194">
        <v>4.21</v>
      </c>
      <c r="F147" s="194">
        <v>4.7699999999999996</v>
      </c>
      <c r="G147" s="194">
        <v>10.07</v>
      </c>
      <c r="H147" s="369">
        <f t="shared" si="2"/>
        <v>2.0509773565472171</v>
      </c>
    </row>
    <row r="148" spans="1:8">
      <c r="A148" s="193">
        <v>44774</v>
      </c>
      <c r="B148" s="194">
        <v>6388.87</v>
      </c>
      <c r="C148" s="194">
        <v>-0.36</v>
      </c>
      <c r="D148" s="194">
        <v>-0.37</v>
      </c>
      <c r="E148" s="194">
        <v>2.79</v>
      </c>
      <c r="F148" s="194">
        <v>4.3899999999999997</v>
      </c>
      <c r="G148" s="194">
        <v>8.73</v>
      </c>
      <c r="H148" s="369">
        <f t="shared" si="2"/>
        <v>2.0435948040648819</v>
      </c>
    </row>
    <row r="149" spans="1:8">
      <c r="A149" s="193">
        <v>44805</v>
      </c>
      <c r="B149" s="194">
        <v>6370.34</v>
      </c>
      <c r="C149" s="194">
        <v>-0.28999999999999998</v>
      </c>
      <c r="D149" s="194">
        <v>-1.32</v>
      </c>
      <c r="E149" s="194">
        <v>0.86</v>
      </c>
      <c r="F149" s="194">
        <v>4.09</v>
      </c>
      <c r="G149" s="194">
        <v>7.17</v>
      </c>
      <c r="H149" s="369">
        <f t="shared" si="2"/>
        <v>2.0376676507937526</v>
      </c>
    </row>
    <row r="150" spans="1:8">
      <c r="A150" s="193">
        <v>44835</v>
      </c>
      <c r="B150" s="194">
        <v>6407.93</v>
      </c>
      <c r="C150" s="194">
        <v>0.59</v>
      </c>
      <c r="D150" s="194">
        <v>-0.06</v>
      </c>
      <c r="E150" s="194">
        <v>0.39</v>
      </c>
      <c r="F150" s="194">
        <v>4.7</v>
      </c>
      <c r="G150" s="194">
        <v>6.47</v>
      </c>
      <c r="H150" s="369">
        <f t="shared" si="2"/>
        <v>2.0496914873540204</v>
      </c>
    </row>
    <row r="151" spans="1:8">
      <c r="A151" s="193">
        <v>44866</v>
      </c>
      <c r="B151" s="194">
        <v>6434.2</v>
      </c>
      <c r="C151" s="194">
        <v>0.41</v>
      </c>
      <c r="D151" s="194">
        <v>0.71</v>
      </c>
      <c r="E151" s="194">
        <v>0.33</v>
      </c>
      <c r="F151" s="194">
        <v>5.13</v>
      </c>
      <c r="G151" s="194">
        <v>5.9</v>
      </c>
      <c r="H151" s="369">
        <f t="shared" si="2"/>
        <v>2.058094418623992</v>
      </c>
    </row>
    <row r="152" spans="1:8" ht="15.75" thickBot="1">
      <c r="A152" s="196">
        <v>44896</v>
      </c>
      <c r="B152" s="197">
        <v>6474.09</v>
      </c>
      <c r="C152" s="197">
        <v>0.62</v>
      </c>
      <c r="D152" s="197">
        <v>1.63</v>
      </c>
      <c r="E152" s="197">
        <v>0.28000000000000003</v>
      </c>
      <c r="F152" s="197">
        <v>5.79</v>
      </c>
      <c r="G152" s="198">
        <v>5.79</v>
      </c>
      <c r="H152" s="370">
        <f t="shared" si="2"/>
        <v>2.0708539514888256</v>
      </c>
    </row>
    <row r="153" spans="1:8" ht="15.75" thickTop="1">
      <c r="A153" s="193">
        <v>44927</v>
      </c>
      <c r="B153" s="194">
        <v>6508.4</v>
      </c>
      <c r="C153" s="194">
        <v>0.53</v>
      </c>
      <c r="D153" s="194">
        <v>1.57</v>
      </c>
      <c r="E153" s="194">
        <v>1.5</v>
      </c>
      <c r="F153" s="194">
        <v>0.53</v>
      </c>
      <c r="G153" s="195">
        <v>5.77</v>
      </c>
      <c r="H153" s="369">
        <f t="shared" si="2"/>
        <v>2.0818286211451911</v>
      </c>
    </row>
    <row r="154" spans="1:8">
      <c r="A154" s="193">
        <v>44958</v>
      </c>
      <c r="B154" s="194">
        <v>6563.07</v>
      </c>
      <c r="C154" s="194">
        <v>0.84</v>
      </c>
      <c r="D154" s="194">
        <v>2</v>
      </c>
      <c r="E154" s="194">
        <v>2.73</v>
      </c>
      <c r="F154" s="194">
        <v>1.37</v>
      </c>
      <c r="G154" s="194">
        <v>5.6</v>
      </c>
      <c r="H154" s="369">
        <f t="shared" si="2"/>
        <v>2.0993158024367542</v>
      </c>
    </row>
    <row r="155" spans="1:8">
      <c r="A155" s="193">
        <v>44986</v>
      </c>
      <c r="B155" s="194">
        <v>6609.67</v>
      </c>
      <c r="C155" s="194">
        <v>0.71</v>
      </c>
      <c r="D155" s="194">
        <v>2.09</v>
      </c>
      <c r="E155" s="194">
        <v>3.76</v>
      </c>
      <c r="F155" s="194">
        <v>2.09</v>
      </c>
      <c r="G155" s="194">
        <v>4.6500000000000004</v>
      </c>
      <c r="H155" s="369">
        <f t="shared" si="2"/>
        <v>2.1142216493031678</v>
      </c>
    </row>
    <row r="156" spans="1:8">
      <c r="A156" s="193">
        <v>45017</v>
      </c>
      <c r="B156" s="194">
        <v>6649.99</v>
      </c>
      <c r="C156" s="194">
        <v>0.61</v>
      </c>
      <c r="D156" s="194">
        <v>2.1800000000000002</v>
      </c>
      <c r="E156" s="194">
        <v>3.78</v>
      </c>
      <c r="F156" s="194">
        <v>2.72</v>
      </c>
      <c r="G156" s="194">
        <v>4.18</v>
      </c>
      <c r="H156" s="369">
        <f t="shared" si="2"/>
        <v>2.1271187253901589</v>
      </c>
    </row>
    <row r="157" spans="1:8">
      <c r="A157" s="193">
        <v>45047</v>
      </c>
      <c r="B157" s="194">
        <v>6665.28</v>
      </c>
      <c r="C157" s="194">
        <v>0.23</v>
      </c>
      <c r="D157" s="194">
        <v>1.56</v>
      </c>
      <c r="E157" s="194">
        <v>3.59</v>
      </c>
      <c r="F157" s="194">
        <v>2.95</v>
      </c>
      <c r="G157" s="194">
        <v>3.94</v>
      </c>
      <c r="H157" s="369">
        <f t="shared" si="2"/>
        <v>2.1320095064757267</v>
      </c>
    </row>
    <row r="158" spans="1:8">
      <c r="A158" s="193">
        <v>45078</v>
      </c>
      <c r="B158" s="367">
        <v>6659.95</v>
      </c>
      <c r="C158" s="367">
        <v>-0.08</v>
      </c>
      <c r="D158" s="367">
        <v>0.76</v>
      </c>
      <c r="E158" s="367">
        <v>2.87</v>
      </c>
      <c r="F158" s="367">
        <v>2.87</v>
      </c>
      <c r="G158" s="367">
        <v>3.16</v>
      </c>
      <c r="H158" s="371">
        <f t="shared" si="2"/>
        <v>2.1303046102568861</v>
      </c>
    </row>
    <row r="159" spans="1:8">
      <c r="A159" s="193">
        <v>45108</v>
      </c>
      <c r="B159" s="367">
        <v>6667.94</v>
      </c>
      <c r="C159" s="367">
        <v>0.12</v>
      </c>
      <c r="D159" s="367">
        <v>0.27</v>
      </c>
      <c r="E159" s="367">
        <v>2.4500000000000002</v>
      </c>
      <c r="F159" s="367">
        <v>2.99</v>
      </c>
      <c r="G159" s="367">
        <v>3.99</v>
      </c>
      <c r="H159" s="371">
        <f t="shared" si="2"/>
        <v>2.1328603552453544</v>
      </c>
    </row>
    <row r="160" spans="1:8">
      <c r="A160" s="193">
        <v>45139</v>
      </c>
      <c r="B160" s="367">
        <v>6683.28</v>
      </c>
      <c r="C160" s="367">
        <v>0.23</v>
      </c>
      <c r="D160" s="367">
        <v>0.27</v>
      </c>
      <c r="E160" s="367">
        <v>1.83</v>
      </c>
      <c r="F160" s="367">
        <v>3.23</v>
      </c>
      <c r="G160" s="367">
        <v>4.6100000000000003</v>
      </c>
      <c r="H160" s="371">
        <f t="shared" si="2"/>
        <v>2.1377671297288479</v>
      </c>
    </row>
    <row r="161" spans="1:11">
      <c r="A161" s="193">
        <v>45170</v>
      </c>
      <c r="B161" s="367">
        <v>6700.66</v>
      </c>
      <c r="C161" s="367">
        <v>0.26</v>
      </c>
      <c r="D161" s="367">
        <v>0.61</v>
      </c>
      <c r="E161" s="367">
        <v>1.38</v>
      </c>
      <c r="F161" s="367">
        <v>3.5</v>
      </c>
      <c r="G161" s="367">
        <v>5.19</v>
      </c>
      <c r="H161" s="371">
        <f>B161/$B$5</f>
        <v>2.1433264348476948</v>
      </c>
    </row>
    <row r="162" spans="1:11">
      <c r="A162" s="193">
        <v>45200</v>
      </c>
      <c r="B162" s="367">
        <v>6716.74</v>
      </c>
      <c r="C162" s="367">
        <v>0.24</v>
      </c>
      <c r="D162" s="367">
        <v>0.73</v>
      </c>
      <c r="E162" s="367">
        <v>1</v>
      </c>
      <c r="F162" s="367">
        <v>3.75</v>
      </c>
      <c r="G162" s="367">
        <v>4.82</v>
      </c>
      <c r="H162" s="371">
        <f t="shared" ref="H162:H174" si="3">B162/$B$5</f>
        <v>2.1484699116204831</v>
      </c>
    </row>
    <row r="163" spans="1:11">
      <c r="A163" s="193">
        <v>45231</v>
      </c>
      <c r="B163" s="367">
        <v>6735.55</v>
      </c>
      <c r="C163" s="367">
        <v>0.28000000000000003</v>
      </c>
      <c r="D163" s="367">
        <v>0.78</v>
      </c>
      <c r="E163" s="367">
        <v>1.05</v>
      </c>
      <c r="F163" s="367">
        <v>4.04</v>
      </c>
      <c r="G163" s="367">
        <v>4.68</v>
      </c>
      <c r="H163" s="371">
        <f t="shared" si="3"/>
        <v>2.1544866279199946</v>
      </c>
    </row>
    <row r="164" spans="1:11">
      <c r="A164" s="193">
        <v>45261</v>
      </c>
      <c r="B164" s="367">
        <v>6773.27</v>
      </c>
      <c r="C164" s="367">
        <v>0.56000000000000005</v>
      </c>
      <c r="D164" s="367">
        <v>1.08</v>
      </c>
      <c r="E164" s="367">
        <v>1.7</v>
      </c>
      <c r="F164" s="367">
        <v>4.62</v>
      </c>
      <c r="G164" s="367">
        <v>4.62</v>
      </c>
      <c r="H164" s="371">
        <f t="shared" si="3"/>
        <v>2.1665520473148687</v>
      </c>
    </row>
    <row r="165" spans="1:11">
      <c r="A165" s="193">
        <v>45292</v>
      </c>
      <c r="B165" s="367">
        <v>6801.72</v>
      </c>
      <c r="C165" s="367">
        <v>0.42</v>
      </c>
      <c r="D165" s="367">
        <v>1.27</v>
      </c>
      <c r="E165" s="367">
        <v>2.0099999999999998</v>
      </c>
      <c r="F165" s="367">
        <v>0.42</v>
      </c>
      <c r="G165" s="367">
        <v>4.51</v>
      </c>
      <c r="H165" s="371">
        <f t="shared" si="3"/>
        <v>2.1756522907343849</v>
      </c>
      <c r="I165" s="199"/>
      <c r="J165" s="199"/>
      <c r="K165" s="199"/>
    </row>
    <row r="166" spans="1:11">
      <c r="A166" s="193">
        <v>45323</v>
      </c>
      <c r="B166" s="194">
        <v>6858.17</v>
      </c>
      <c r="C166" s="194">
        <v>0.83</v>
      </c>
      <c r="D166" s="194">
        <v>1.82</v>
      </c>
      <c r="E166" s="194">
        <v>2.62</v>
      </c>
      <c r="F166" s="194">
        <v>1.25</v>
      </c>
      <c r="G166" s="194">
        <v>4.5</v>
      </c>
      <c r="H166" s="371">
        <f t="shared" si="3"/>
        <v>2.1937088369920899</v>
      </c>
    </row>
    <row r="167" spans="1:11">
      <c r="A167" s="193">
        <v>45352</v>
      </c>
      <c r="B167" s="194">
        <v>6869.14</v>
      </c>
      <c r="C167" s="194">
        <v>0.16</v>
      </c>
      <c r="D167" s="194">
        <v>1.42</v>
      </c>
      <c r="E167" s="194">
        <v>2.5099999999999998</v>
      </c>
      <c r="F167" s="194">
        <v>1.42</v>
      </c>
      <c r="G167" s="194">
        <v>3.93</v>
      </c>
      <c r="H167" s="371">
        <f t="shared" si="3"/>
        <v>2.1972177884969084</v>
      </c>
    </row>
    <row r="168" spans="1:11">
      <c r="A168" s="193">
        <v>45383</v>
      </c>
      <c r="B168" s="194">
        <v>6895.24</v>
      </c>
      <c r="C168" s="194">
        <v>0.38</v>
      </c>
      <c r="D168" s="194">
        <v>1.37</v>
      </c>
      <c r="E168" s="194">
        <v>2.66</v>
      </c>
      <c r="F168" s="194">
        <v>1.8</v>
      </c>
      <c r="G168" s="194">
        <v>3.69</v>
      </c>
      <c r="H168" s="371">
        <f t="shared" si="3"/>
        <v>2.2055663422139342</v>
      </c>
    </row>
    <row r="169" spans="1:11">
      <c r="A169" s="193">
        <v>45413</v>
      </c>
      <c r="B169" s="194">
        <v>6926.96</v>
      </c>
      <c r="C169" s="194">
        <v>0.46</v>
      </c>
      <c r="D169" s="194">
        <v>1</v>
      </c>
      <c r="E169" s="194">
        <v>2.84</v>
      </c>
      <c r="F169" s="194">
        <v>2.27</v>
      </c>
      <c r="G169" s="194">
        <v>3.93</v>
      </c>
      <c r="H169" s="371">
        <f t="shared" si="3"/>
        <v>2.2157125538577676</v>
      </c>
    </row>
    <row r="170" spans="1:11">
      <c r="A170" s="193">
        <v>45444</v>
      </c>
      <c r="B170" s="194">
        <v>6941.51</v>
      </c>
      <c r="C170" s="194">
        <v>0.21</v>
      </c>
      <c r="D170" s="194">
        <v>1.05</v>
      </c>
      <c r="E170" s="194">
        <v>2.48</v>
      </c>
      <c r="F170" s="194">
        <v>2.48</v>
      </c>
      <c r="G170" s="194">
        <v>4.2300000000000004</v>
      </c>
      <c r="H170" s="371">
        <f t="shared" si="3"/>
        <v>2.2203666326540406</v>
      </c>
    </row>
    <row r="171" spans="1:11">
      <c r="A171" s="193">
        <v>45474</v>
      </c>
      <c r="B171" s="194">
        <v>6967.89</v>
      </c>
      <c r="C171" s="194">
        <v>0.38</v>
      </c>
      <c r="D171" s="194">
        <v>1.05</v>
      </c>
      <c r="E171" s="194">
        <v>2.44</v>
      </c>
      <c r="F171" s="194">
        <v>2.87</v>
      </c>
      <c r="G171" s="194">
        <v>4.5</v>
      </c>
      <c r="H171" s="371">
        <f t="shared" si="3"/>
        <v>2.2288047493994481</v>
      </c>
    </row>
    <row r="172" spans="1:11">
      <c r="A172" s="193">
        <v>45505</v>
      </c>
      <c r="B172" s="194">
        <v>6966.5</v>
      </c>
      <c r="C172" s="194">
        <v>-0.02</v>
      </c>
      <c r="D172" s="194">
        <v>0.56999999999999995</v>
      </c>
      <c r="E172" s="194">
        <v>1.58</v>
      </c>
      <c r="F172" s="194">
        <v>2.85</v>
      </c>
      <c r="G172" s="194">
        <v>4.24</v>
      </c>
      <c r="H172" s="371">
        <f t="shared" si="3"/>
        <v>2.2283601329371234</v>
      </c>
    </row>
    <row r="173" spans="1:11">
      <c r="A173" s="193">
        <v>45536</v>
      </c>
      <c r="B173" s="194">
        <v>6997.15</v>
      </c>
      <c r="C173" s="194">
        <v>0.44</v>
      </c>
      <c r="D173" s="194">
        <v>0.8</v>
      </c>
      <c r="E173" s="194">
        <v>1.86</v>
      </c>
      <c r="F173" s="194">
        <v>3.31</v>
      </c>
      <c r="G173" s="194">
        <v>4.42</v>
      </c>
      <c r="H173" s="371">
        <f t="shared" si="3"/>
        <v>2.2381640858653546</v>
      </c>
    </row>
    <row r="174" spans="1:11">
      <c r="A174" s="193">
        <v>45566</v>
      </c>
      <c r="B174" s="194">
        <v>7036.33</v>
      </c>
      <c r="C174" s="194">
        <v>0.56000000000000005</v>
      </c>
      <c r="D174" s="194">
        <v>0.98</v>
      </c>
      <c r="E174" s="194">
        <v>2.0499999999999998</v>
      </c>
      <c r="F174" s="194">
        <v>3.88</v>
      </c>
      <c r="G174" s="194">
        <v>4.76</v>
      </c>
      <c r="H174" s="371">
        <f t="shared" si="3"/>
        <v>2.2506965124796485</v>
      </c>
    </row>
    <row r="175" spans="1:11">
      <c r="B175" s="380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0731C5-0C97-4E13-8F63-B60E5D6BE638}">
  <sheetPr codeName="Planilha6"/>
  <dimension ref="B1:Z205"/>
  <sheetViews>
    <sheetView showGridLines="0" topLeftCell="A179" zoomScale="70" zoomScaleNormal="70" workbookViewId="0">
      <selection activeCell="L199" sqref="L199:L201"/>
    </sheetView>
  </sheetViews>
  <sheetFormatPr defaultColWidth="8.75" defaultRowHeight="15" outlineLevelCol="1"/>
  <cols>
    <col min="1" max="1" width="1" style="168" customWidth="1"/>
    <col min="2" max="2" width="2.125" style="168" customWidth="1"/>
    <col min="3" max="3" width="35" style="213" customWidth="1"/>
    <col min="4" max="4" width="13.375" style="213" customWidth="1"/>
    <col min="5" max="5" width="20.75" style="286" customWidth="1" outlineLevel="1"/>
    <col min="6" max="6" width="10.25" style="168" customWidth="1"/>
    <col min="7" max="7" width="10.125" style="168" bestFit="1" customWidth="1"/>
    <col min="8" max="8" width="15.75" style="168" bestFit="1" customWidth="1"/>
    <col min="9" max="9" width="1.75" style="168" customWidth="1"/>
    <col min="10" max="10" width="13.375" style="168" customWidth="1"/>
    <col min="11" max="11" width="9.625" style="168" bestFit="1" customWidth="1"/>
    <col min="12" max="12" width="15.125" style="168" customWidth="1"/>
    <col min="13" max="13" width="8.875" style="168" customWidth="1"/>
    <col min="14" max="14" width="15.875" style="168" customWidth="1"/>
    <col min="15" max="15" width="14.375" style="168" customWidth="1"/>
    <col min="16" max="16" width="21.625" style="168" customWidth="1"/>
    <col min="17" max="17" width="17.375" style="168" bestFit="1" customWidth="1"/>
    <col min="18" max="18" width="30" style="168" bestFit="1" customWidth="1"/>
    <col min="19" max="16384" width="8.75" style="168"/>
  </cols>
  <sheetData>
    <row r="1" spans="2:26" ht="6" customHeight="1"/>
    <row r="2" spans="2:26" s="201" customFormat="1">
      <c r="B2" s="200" t="s">
        <v>0</v>
      </c>
      <c r="C2" s="200"/>
      <c r="E2" s="287"/>
      <c r="H2" s="200"/>
      <c r="N2" s="200"/>
      <c r="T2" s="200"/>
    </row>
    <row r="3" spans="2:26" s="201" customFormat="1">
      <c r="B3" s="200" t="s">
        <v>122</v>
      </c>
      <c r="C3" s="200"/>
      <c r="E3" s="287"/>
      <c r="H3" s="200"/>
      <c r="N3" s="200"/>
      <c r="T3" s="200"/>
    </row>
    <row r="4" spans="2:26" s="201" customFormat="1">
      <c r="B4" s="200"/>
      <c r="C4" s="200"/>
      <c r="E4" s="287"/>
      <c r="H4" s="200"/>
      <c r="N4" s="200"/>
      <c r="T4" s="200"/>
    </row>
    <row r="5" spans="2:26" s="201" customFormat="1">
      <c r="B5" s="260" t="s">
        <v>123</v>
      </c>
      <c r="C5" s="260"/>
      <c r="E5" s="288" t="s">
        <v>92</v>
      </c>
      <c r="H5" s="200"/>
      <c r="L5" s="417"/>
      <c r="M5" s="418"/>
      <c r="N5" s="200"/>
      <c r="R5" s="417"/>
      <c r="S5" s="418"/>
      <c r="T5" s="200"/>
      <c r="Y5" s="417"/>
      <c r="Z5" s="418"/>
    </row>
    <row r="7" spans="2:26" s="202" customFormat="1" ht="30.75" customHeight="1" thickBot="1">
      <c r="C7" s="420" t="s">
        <v>124</v>
      </c>
      <c r="D7" s="420" t="s">
        <v>125</v>
      </c>
      <c r="E7" s="421" t="s">
        <v>126</v>
      </c>
      <c r="F7" s="415" t="s">
        <v>127</v>
      </c>
      <c r="G7" s="416" t="s">
        <v>128</v>
      </c>
      <c r="H7" s="416"/>
      <c r="J7" s="415" t="s">
        <v>129</v>
      </c>
      <c r="K7" s="415" t="s">
        <v>130</v>
      </c>
      <c r="L7" s="415" t="s">
        <v>131</v>
      </c>
      <c r="M7" s="415" t="s">
        <v>132</v>
      </c>
      <c r="N7" s="415" t="s">
        <v>133</v>
      </c>
      <c r="O7" s="415" t="s">
        <v>134</v>
      </c>
      <c r="P7" s="415" t="s">
        <v>135</v>
      </c>
      <c r="Q7" s="419" t="s">
        <v>252</v>
      </c>
      <c r="R7" s="419" t="s">
        <v>261</v>
      </c>
    </row>
    <row r="8" spans="2:26" s="202" customFormat="1" ht="45">
      <c r="C8" s="420"/>
      <c r="D8" s="420"/>
      <c r="E8" s="421"/>
      <c r="F8" s="415"/>
      <c r="G8" s="169" t="s">
        <v>136</v>
      </c>
      <c r="H8" s="170" t="s">
        <v>137</v>
      </c>
      <c r="J8" s="415"/>
      <c r="K8" s="415"/>
      <c r="L8" s="415"/>
      <c r="M8" s="415"/>
      <c r="N8" s="415"/>
      <c r="O8" s="415"/>
      <c r="P8" s="415"/>
      <c r="Q8" s="419"/>
      <c r="R8" s="419"/>
    </row>
    <row r="9" spans="2:26" ht="31.15" customHeight="1">
      <c r="C9" s="315" t="s">
        <v>138</v>
      </c>
      <c r="D9" s="203" t="s">
        <v>139</v>
      </c>
      <c r="E9" s="204" t="s">
        <v>140</v>
      </c>
      <c r="F9" s="205" t="str" cm="1">
        <f t="array" ref="F9">INDEX(Tarifas!$B$7:$B$41,MATCH(G9,Tarifas!$H$7:$H$41,1)+1)</f>
        <v>Ano 07</v>
      </c>
      <c r="G9" s="257">
        <v>43048</v>
      </c>
      <c r="H9" s="258">
        <v>1500</v>
      </c>
      <c r="I9" s="202"/>
      <c r="J9" s="206">
        <f t="shared" ref="J9" si="0">DATE(YEAR(G9),MONTH(G9),1)</f>
        <v>43040</v>
      </c>
      <c r="K9" s="207">
        <f>IPCA!$B$5/_xlfn.XLOOKUP(Investimentos!J9,IPCA!$A$5:$A$200,IPCA!$B$5:$B$200)</f>
        <v>0.6386805095895336</v>
      </c>
      <c r="L9" s="208">
        <f>IF(Q9="",H9*K9,0)</f>
        <v>958.02076438430038</v>
      </c>
      <c r="M9" s="209">
        <f t="shared" ref="M9" si="1">35-VALUE(RIGHT(F9,2))</f>
        <v>28</v>
      </c>
      <c r="N9" s="208">
        <f t="shared" ref="N9" si="2">L9/M9</f>
        <v>34.215027299439299</v>
      </c>
      <c r="O9" s="204"/>
      <c r="P9" s="211"/>
      <c r="Q9" s="317"/>
      <c r="R9" s="317"/>
    </row>
    <row r="10" spans="2:26" ht="31.15" customHeight="1">
      <c r="C10" s="315" t="s">
        <v>141</v>
      </c>
      <c r="D10" s="203" t="s">
        <v>139</v>
      </c>
      <c r="E10" s="204" t="s">
        <v>142</v>
      </c>
      <c r="F10" s="205" t="str" cm="1">
        <f t="array" ref="F10">INDEX(Tarifas!$B$7:$B$41,MATCH(G10,Tarifas!$H$7:$H$41,1)+1)</f>
        <v>Ano 06</v>
      </c>
      <c r="G10" s="257">
        <v>43040</v>
      </c>
      <c r="H10" s="258">
        <v>15950</v>
      </c>
      <c r="I10" s="202"/>
      <c r="J10" s="206">
        <f t="shared" ref="J10:J73" si="3">DATE(YEAR(G10),MONTH(G10),1)</f>
        <v>43040</v>
      </c>
      <c r="K10" s="207">
        <f>IPCA!$B$5/_xlfn.XLOOKUP(Investimentos!J10,IPCA!$A$5:$A$200,IPCA!$B$5:$B$200)</f>
        <v>0.6386805095895336</v>
      </c>
      <c r="L10" s="208">
        <f t="shared" ref="L10:L73" si="4">IF(Q10="",H10*K10,0)</f>
        <v>10186.95412795306</v>
      </c>
      <c r="M10" s="209">
        <f t="shared" ref="M10:M73" si="5">35-VALUE(RIGHT(F10,2))</f>
        <v>29</v>
      </c>
      <c r="N10" s="208">
        <f t="shared" ref="N10:N73" si="6">L10/M10</f>
        <v>351.27428027424344</v>
      </c>
      <c r="O10" s="204"/>
      <c r="P10" s="211"/>
      <c r="Q10" s="316"/>
      <c r="R10" s="318"/>
    </row>
    <row r="11" spans="2:26" ht="31.15" customHeight="1">
      <c r="C11" s="315" t="s">
        <v>141</v>
      </c>
      <c r="D11" s="203" t="s">
        <v>139</v>
      </c>
      <c r="E11" s="204" t="s">
        <v>143</v>
      </c>
      <c r="F11" s="205" t="str" cm="1">
        <f t="array" ref="F11">INDEX(Tarifas!$B$7:$B$41,MATCH(G11,Tarifas!$H$7:$H$41,1)+1)</f>
        <v>Ano 07</v>
      </c>
      <c r="G11" s="257">
        <v>43076</v>
      </c>
      <c r="H11" s="258">
        <v>8000</v>
      </c>
      <c r="I11" s="202"/>
      <c r="J11" s="206">
        <f t="shared" si="3"/>
        <v>43070</v>
      </c>
      <c r="K11" s="207">
        <f>IPCA!$B$5/_xlfn.XLOOKUP(Investimentos!J11,IPCA!$A$5:$A$200,IPCA!$B$5:$B$200)</f>
        <v>0.63588232183318893</v>
      </c>
      <c r="L11" s="208">
        <f t="shared" si="4"/>
        <v>5087.0585746655115</v>
      </c>
      <c r="M11" s="209">
        <f t="shared" si="5"/>
        <v>28</v>
      </c>
      <c r="N11" s="208">
        <f t="shared" si="6"/>
        <v>181.68066338091111</v>
      </c>
      <c r="O11" s="204"/>
      <c r="P11" s="211"/>
      <c r="Q11" s="316"/>
      <c r="R11" s="318"/>
    </row>
    <row r="12" spans="2:26" ht="31.15" customHeight="1">
      <c r="C12" s="315" t="s">
        <v>144</v>
      </c>
      <c r="D12" s="203" t="s">
        <v>139</v>
      </c>
      <c r="E12" s="204" t="s">
        <v>145</v>
      </c>
      <c r="F12" s="205" t="str" cm="1">
        <f t="array" ref="F12">INDEX(Tarifas!$B$7:$B$41,MATCH(G12,Tarifas!$H$7:$H$41,1)+1)</f>
        <v>Ano 07</v>
      </c>
      <c r="G12" s="257">
        <v>43048</v>
      </c>
      <c r="H12" s="258">
        <v>14500</v>
      </c>
      <c r="I12" s="202"/>
      <c r="J12" s="206">
        <f t="shared" si="3"/>
        <v>43040</v>
      </c>
      <c r="K12" s="207">
        <f>IPCA!$B$5/_xlfn.XLOOKUP(Investimentos!J12,IPCA!$A$5:$A$200,IPCA!$B$5:$B$200)</f>
        <v>0.6386805095895336</v>
      </c>
      <c r="L12" s="208">
        <f t="shared" si="4"/>
        <v>9260.8673890482369</v>
      </c>
      <c r="M12" s="209">
        <f t="shared" si="5"/>
        <v>28</v>
      </c>
      <c r="N12" s="208">
        <f t="shared" si="6"/>
        <v>330.74526389457986</v>
      </c>
      <c r="O12" s="204"/>
      <c r="P12" s="211"/>
      <c r="Q12" s="316"/>
      <c r="R12" s="318"/>
    </row>
    <row r="13" spans="2:26" ht="31.15" customHeight="1">
      <c r="C13" s="315" t="s">
        <v>146</v>
      </c>
      <c r="D13" s="203" t="s">
        <v>139</v>
      </c>
      <c r="E13" s="204" t="s">
        <v>147</v>
      </c>
      <c r="F13" s="205" t="str" cm="1">
        <f t="array" ref="F13">INDEX(Tarifas!$B$7:$B$41,MATCH(G13,Tarifas!$H$7:$H$41,1)+1)</f>
        <v>Ano 06</v>
      </c>
      <c r="G13" s="257">
        <v>43021</v>
      </c>
      <c r="H13" s="258">
        <v>5437.15</v>
      </c>
      <c r="I13" s="202"/>
      <c r="J13" s="206">
        <f t="shared" si="3"/>
        <v>43009</v>
      </c>
      <c r="K13" s="207">
        <f>IPCA!$B$5/_xlfn.XLOOKUP(Investimentos!J13,IPCA!$A$5:$A$200,IPCA!$B$5:$B$200)</f>
        <v>0.64046914212548012</v>
      </c>
      <c r="L13" s="208">
        <f t="shared" si="4"/>
        <v>3482.3267961075539</v>
      </c>
      <c r="M13" s="209">
        <f t="shared" si="5"/>
        <v>29</v>
      </c>
      <c r="N13" s="208">
        <f t="shared" si="6"/>
        <v>120.08023434853634</v>
      </c>
      <c r="O13" s="204"/>
      <c r="P13" s="211"/>
      <c r="Q13" s="316"/>
      <c r="R13" s="318"/>
    </row>
    <row r="14" spans="2:26" ht="31.15" customHeight="1">
      <c r="C14" s="315" t="s">
        <v>146</v>
      </c>
      <c r="D14" s="203" t="s">
        <v>139</v>
      </c>
      <c r="E14" s="204" t="s">
        <v>148</v>
      </c>
      <c r="F14" s="205" t="str" cm="1">
        <f t="array" ref="F14">INDEX(Tarifas!$B$7:$B$41,MATCH(G14,Tarifas!$H$7:$H$41,1)+1)</f>
        <v>Ano 06</v>
      </c>
      <c r="G14" s="257">
        <v>43021</v>
      </c>
      <c r="H14" s="258">
        <v>5557.4</v>
      </c>
      <c r="I14" s="202"/>
      <c r="J14" s="206">
        <f t="shared" si="3"/>
        <v>43009</v>
      </c>
      <c r="K14" s="207">
        <f>IPCA!$B$5/_xlfn.XLOOKUP(Investimentos!J14,IPCA!$A$5:$A$200,IPCA!$B$5:$B$200)</f>
        <v>0.64046914212548012</v>
      </c>
      <c r="L14" s="208">
        <f t="shared" si="4"/>
        <v>3559.3432104481431</v>
      </c>
      <c r="M14" s="209">
        <f t="shared" si="5"/>
        <v>29</v>
      </c>
      <c r="N14" s="208">
        <f t="shared" si="6"/>
        <v>122.7359727740739</v>
      </c>
      <c r="O14" s="204"/>
      <c r="P14" s="211"/>
      <c r="Q14" s="316"/>
      <c r="R14" s="318"/>
    </row>
    <row r="15" spans="2:26" ht="31.15" customHeight="1">
      <c r="C15" s="315" t="s">
        <v>146</v>
      </c>
      <c r="D15" s="203" t="s">
        <v>139</v>
      </c>
      <c r="E15" s="204" t="s">
        <v>149</v>
      </c>
      <c r="F15" s="205" t="str" cm="1">
        <f t="array" ref="F15">INDEX(Tarifas!$B$7:$B$41,MATCH(G15,Tarifas!$H$7:$H$41,1)+1)</f>
        <v>Ano 06</v>
      </c>
      <c r="G15" s="257">
        <v>43026</v>
      </c>
      <c r="H15" s="258">
        <v>5307.65</v>
      </c>
      <c r="I15" s="202"/>
      <c r="J15" s="206">
        <f t="shared" si="3"/>
        <v>43009</v>
      </c>
      <c r="K15" s="207">
        <f>IPCA!$B$5/_xlfn.XLOOKUP(Investimentos!J15,IPCA!$A$5:$A$200,IPCA!$B$5:$B$200)</f>
        <v>0.64046914212548012</v>
      </c>
      <c r="L15" s="208">
        <f t="shared" si="4"/>
        <v>3399.3860422023045</v>
      </c>
      <c r="M15" s="209">
        <f t="shared" si="5"/>
        <v>29</v>
      </c>
      <c r="N15" s="208">
        <f t="shared" si="6"/>
        <v>117.22020835180361</v>
      </c>
      <c r="O15" s="204"/>
      <c r="P15" s="211"/>
      <c r="Q15" s="316"/>
      <c r="R15" s="318"/>
    </row>
    <row r="16" spans="2:26" ht="31.15" customHeight="1">
      <c r="C16" s="315" t="s">
        <v>146</v>
      </c>
      <c r="D16" s="203" t="s">
        <v>139</v>
      </c>
      <c r="E16" s="204" t="s">
        <v>150</v>
      </c>
      <c r="F16" s="205" t="str" cm="1">
        <f t="array" ref="F16">INDEX(Tarifas!$B$7:$B$41,MATCH(G16,Tarifas!$H$7:$H$41,1)+1)</f>
        <v>Ano 06</v>
      </c>
      <c r="G16" s="257">
        <v>43026</v>
      </c>
      <c r="H16" s="258">
        <v>5559.25</v>
      </c>
      <c r="I16" s="202"/>
      <c r="J16" s="206">
        <f t="shared" si="3"/>
        <v>43009</v>
      </c>
      <c r="K16" s="207">
        <f>IPCA!$B$5/_xlfn.XLOOKUP(Investimentos!J16,IPCA!$A$5:$A$200,IPCA!$B$5:$B$200)</f>
        <v>0.64046914212548012</v>
      </c>
      <c r="L16" s="208">
        <f t="shared" si="4"/>
        <v>3560.5280783610751</v>
      </c>
      <c r="M16" s="209">
        <f t="shared" si="5"/>
        <v>29</v>
      </c>
      <c r="N16" s="208">
        <f t="shared" si="6"/>
        <v>122.77683028831294</v>
      </c>
      <c r="O16" s="204"/>
      <c r="P16" s="211"/>
      <c r="Q16" s="316"/>
      <c r="R16" s="318"/>
    </row>
    <row r="17" spans="3:18" ht="31.15" customHeight="1">
      <c r="C17" s="315" t="s">
        <v>146</v>
      </c>
      <c r="D17" s="203" t="s">
        <v>139</v>
      </c>
      <c r="E17" s="204" t="s">
        <v>151</v>
      </c>
      <c r="F17" s="205" t="str" cm="1">
        <f t="array" ref="F17">INDEX(Tarifas!$B$7:$B$41,MATCH(G17,Tarifas!$H$7:$H$41,1)+1)</f>
        <v>Ano 06</v>
      </c>
      <c r="G17" s="257">
        <v>43032</v>
      </c>
      <c r="H17" s="258">
        <v>5472.3</v>
      </c>
      <c r="I17" s="202"/>
      <c r="J17" s="206">
        <f t="shared" si="3"/>
        <v>43009</v>
      </c>
      <c r="K17" s="207">
        <f>IPCA!$B$5/_xlfn.XLOOKUP(Investimentos!J17,IPCA!$A$5:$A$200,IPCA!$B$5:$B$200)</f>
        <v>0.64046914212548012</v>
      </c>
      <c r="L17" s="208">
        <f t="shared" si="4"/>
        <v>3504.8392864532648</v>
      </c>
      <c r="M17" s="209">
        <f t="shared" si="5"/>
        <v>29</v>
      </c>
      <c r="N17" s="208">
        <f t="shared" si="6"/>
        <v>120.85652711907809</v>
      </c>
      <c r="O17" s="204"/>
      <c r="P17" s="211"/>
      <c r="Q17" s="316"/>
      <c r="R17" s="318"/>
    </row>
    <row r="18" spans="3:18" ht="31.15" customHeight="1">
      <c r="C18" s="315" t="s">
        <v>146</v>
      </c>
      <c r="D18" s="203" t="s">
        <v>139</v>
      </c>
      <c r="E18" s="204" t="s">
        <v>152</v>
      </c>
      <c r="F18" s="205" t="str" cm="1">
        <f t="array" ref="F18">INDEX(Tarifas!$B$7:$B$41,MATCH(G18,Tarifas!$H$7:$H$41,1)+1)</f>
        <v>Ano 06</v>
      </c>
      <c r="G18" s="257">
        <v>43032</v>
      </c>
      <c r="H18" s="258">
        <v>5531.5</v>
      </c>
      <c r="I18" s="202"/>
      <c r="J18" s="206">
        <f t="shared" si="3"/>
        <v>43009</v>
      </c>
      <c r="K18" s="207">
        <f>IPCA!$B$5/_xlfn.XLOOKUP(Investimentos!J18,IPCA!$A$5:$A$200,IPCA!$B$5:$B$200)</f>
        <v>0.64046914212548012</v>
      </c>
      <c r="L18" s="208">
        <f t="shared" si="4"/>
        <v>3542.7550596670931</v>
      </c>
      <c r="M18" s="209">
        <f t="shared" si="5"/>
        <v>29</v>
      </c>
      <c r="N18" s="208">
        <f t="shared" si="6"/>
        <v>122.16396757472735</v>
      </c>
      <c r="O18" s="204"/>
      <c r="P18" s="211"/>
      <c r="Q18" s="316"/>
      <c r="R18" s="318"/>
    </row>
    <row r="19" spans="3:18" ht="31.15" customHeight="1">
      <c r="C19" s="315" t="s">
        <v>153</v>
      </c>
      <c r="D19" s="203" t="s">
        <v>139</v>
      </c>
      <c r="E19" s="204" t="s">
        <v>154</v>
      </c>
      <c r="F19" s="205" t="str" cm="1">
        <f t="array" ref="F19">INDEX(Tarifas!$B$7:$B$41,MATCH(G19,Tarifas!$H$7:$H$41,1)+1)</f>
        <v>Ano 06</v>
      </c>
      <c r="G19" s="257">
        <v>43014</v>
      </c>
      <c r="H19" s="258">
        <v>58728.2</v>
      </c>
      <c r="I19" s="202"/>
      <c r="J19" s="206">
        <f t="shared" si="3"/>
        <v>43009</v>
      </c>
      <c r="K19" s="207">
        <f>IPCA!$B$5/_xlfn.XLOOKUP(Investimentos!J19,IPCA!$A$5:$A$200,IPCA!$B$5:$B$200)</f>
        <v>0.64046914212548012</v>
      </c>
      <c r="L19" s="208">
        <f t="shared" si="4"/>
        <v>37613.599872573621</v>
      </c>
      <c r="M19" s="209">
        <f t="shared" si="5"/>
        <v>29</v>
      </c>
      <c r="N19" s="208">
        <f t="shared" si="6"/>
        <v>1297.0206852611593</v>
      </c>
      <c r="O19" s="204"/>
      <c r="P19" s="211"/>
      <c r="Q19" s="316"/>
      <c r="R19" s="318"/>
    </row>
    <row r="20" spans="3:18" ht="31.15" customHeight="1">
      <c r="C20" s="315" t="s">
        <v>153</v>
      </c>
      <c r="D20" s="203" t="s">
        <v>139</v>
      </c>
      <c r="E20" s="204" t="s">
        <v>155</v>
      </c>
      <c r="F20" s="205" t="str" cm="1">
        <f t="array" ref="F20">INDEX(Tarifas!$B$7:$B$41,MATCH(G20,Tarifas!$H$7:$H$41,1)+1)</f>
        <v>Ano 06</v>
      </c>
      <c r="G20" s="257">
        <v>43027</v>
      </c>
      <c r="H20" s="258">
        <v>57457.45</v>
      </c>
      <c r="I20" s="202"/>
      <c r="J20" s="206">
        <f t="shared" si="3"/>
        <v>43009</v>
      </c>
      <c r="K20" s="207">
        <f>IPCA!$B$5/_xlfn.XLOOKUP(Investimentos!J20,IPCA!$A$5:$A$200,IPCA!$B$5:$B$200)</f>
        <v>0.64046914212548012</v>
      </c>
      <c r="L20" s="208">
        <f t="shared" si="4"/>
        <v>36799.723710217666</v>
      </c>
      <c r="M20" s="209">
        <f t="shared" si="5"/>
        <v>29</v>
      </c>
      <c r="N20" s="208">
        <f t="shared" si="6"/>
        <v>1268.9559900075058</v>
      </c>
      <c r="O20" s="204"/>
      <c r="P20" s="211"/>
      <c r="Q20" s="316"/>
      <c r="R20" s="318"/>
    </row>
    <row r="21" spans="3:18" ht="31.15" customHeight="1">
      <c r="C21" s="315" t="s">
        <v>153</v>
      </c>
      <c r="D21" s="203" t="s">
        <v>139</v>
      </c>
      <c r="E21" s="204" t="s">
        <v>156</v>
      </c>
      <c r="F21" s="205" t="str" cm="1">
        <f t="array" ref="F21">INDEX(Tarifas!$B$7:$B$41,MATCH(G21,Tarifas!$H$7:$H$41,1)+1)</f>
        <v>Ano 06</v>
      </c>
      <c r="G21" s="257">
        <v>43040</v>
      </c>
      <c r="H21" s="258">
        <v>58454.5</v>
      </c>
      <c r="I21" s="202"/>
      <c r="J21" s="206">
        <f t="shared" si="3"/>
        <v>43040</v>
      </c>
      <c r="K21" s="207">
        <f>IPCA!$B$5/_xlfn.XLOOKUP(Investimentos!J21,IPCA!$A$5:$A$200,IPCA!$B$5:$B$200)</f>
        <v>0.6386805095895336</v>
      </c>
      <c r="L21" s="208">
        <f t="shared" si="4"/>
        <v>37333.749847801395</v>
      </c>
      <c r="M21" s="209">
        <f t="shared" si="5"/>
        <v>29</v>
      </c>
      <c r="N21" s="208">
        <f t="shared" si="6"/>
        <v>1287.3706844069447</v>
      </c>
      <c r="O21" s="204"/>
      <c r="P21" s="211"/>
      <c r="Q21" s="316"/>
      <c r="R21" s="318"/>
    </row>
    <row r="22" spans="3:18" ht="31.15" customHeight="1">
      <c r="C22" s="315" t="s">
        <v>153</v>
      </c>
      <c r="D22" s="203" t="s">
        <v>139</v>
      </c>
      <c r="E22" s="204" t="s">
        <v>157</v>
      </c>
      <c r="F22" s="205" t="str" cm="1">
        <f t="array" ref="F22">INDEX(Tarifas!$B$7:$B$41,MATCH(G22,Tarifas!$H$7:$H$41,1)+1)</f>
        <v>Ano 06</v>
      </c>
      <c r="G22" s="257">
        <v>43040</v>
      </c>
      <c r="H22" s="258">
        <v>57828.9</v>
      </c>
      <c r="I22" s="202"/>
      <c r="J22" s="206">
        <f t="shared" si="3"/>
        <v>43040</v>
      </c>
      <c r="K22" s="207">
        <f>IPCA!$B$5/_xlfn.XLOOKUP(Investimentos!J22,IPCA!$A$5:$A$200,IPCA!$B$5:$B$200)</f>
        <v>0.6386805095895336</v>
      </c>
      <c r="L22" s="208">
        <f t="shared" si="4"/>
        <v>36934.191321002181</v>
      </c>
      <c r="M22" s="209">
        <f t="shared" si="5"/>
        <v>29</v>
      </c>
      <c r="N22" s="208">
        <f t="shared" si="6"/>
        <v>1273.592804172489</v>
      </c>
      <c r="O22" s="204"/>
      <c r="P22" s="211"/>
      <c r="Q22" s="316"/>
      <c r="R22" s="318"/>
    </row>
    <row r="23" spans="3:18" ht="31.15" customHeight="1">
      <c r="C23" s="315" t="s">
        <v>153</v>
      </c>
      <c r="D23" s="203" t="s">
        <v>139</v>
      </c>
      <c r="E23" s="204" t="s">
        <v>158</v>
      </c>
      <c r="F23" s="205" t="str" cm="1">
        <f t="array" ref="F23">INDEX(Tarifas!$B$7:$B$41,MATCH(G23,Tarifas!$H$7:$H$41,1)+1)</f>
        <v>Ano 06</v>
      </c>
      <c r="G23" s="257">
        <v>43040</v>
      </c>
      <c r="H23" s="258">
        <v>58747.75</v>
      </c>
      <c r="I23" s="202"/>
      <c r="J23" s="206">
        <f t="shared" si="3"/>
        <v>43040</v>
      </c>
      <c r="K23" s="207">
        <f>IPCA!$B$5/_xlfn.XLOOKUP(Investimentos!J23,IPCA!$A$5:$A$200,IPCA!$B$5:$B$200)</f>
        <v>0.6386805095895336</v>
      </c>
      <c r="L23" s="208">
        <f t="shared" si="4"/>
        <v>37521.042907238523</v>
      </c>
      <c r="M23" s="209">
        <f t="shared" si="5"/>
        <v>29</v>
      </c>
      <c r="N23" s="208">
        <f t="shared" si="6"/>
        <v>1293.8290657668456</v>
      </c>
      <c r="O23" s="204"/>
      <c r="P23" s="211"/>
      <c r="Q23" s="316"/>
      <c r="R23" s="318"/>
    </row>
    <row r="24" spans="3:18" ht="31.15" customHeight="1">
      <c r="C24" s="315" t="s">
        <v>153</v>
      </c>
      <c r="D24" s="203" t="s">
        <v>139</v>
      </c>
      <c r="E24" s="204" t="s">
        <v>159</v>
      </c>
      <c r="F24" s="205" t="str" cm="1">
        <f t="array" ref="F24">INDEX(Tarifas!$B$7:$B$41,MATCH(G24,Tarifas!$H$7:$H$41,1)+1)</f>
        <v>Ano 06</v>
      </c>
      <c r="G24" s="257">
        <v>43034</v>
      </c>
      <c r="H24" s="258">
        <v>56088.95</v>
      </c>
      <c r="I24" s="202"/>
      <c r="J24" s="206">
        <f t="shared" si="3"/>
        <v>43009</v>
      </c>
      <c r="K24" s="207">
        <f>IPCA!$B$5/_xlfn.XLOOKUP(Investimentos!J24,IPCA!$A$5:$A$200,IPCA!$B$5:$B$200)</f>
        <v>0.64046914212548012</v>
      </c>
      <c r="L24" s="208">
        <f t="shared" si="4"/>
        <v>35923.241689218943</v>
      </c>
      <c r="M24" s="209">
        <f t="shared" si="5"/>
        <v>29</v>
      </c>
      <c r="N24" s="208">
        <f t="shared" si="6"/>
        <v>1238.7324720420324</v>
      </c>
      <c r="O24" s="204"/>
      <c r="P24" s="211"/>
      <c r="Q24" s="316"/>
      <c r="R24" s="318"/>
    </row>
    <row r="25" spans="3:18" ht="31.15" customHeight="1">
      <c r="C25" s="315" t="s">
        <v>160</v>
      </c>
      <c r="D25" s="203" t="s">
        <v>139</v>
      </c>
      <c r="E25" s="204" t="s">
        <v>161</v>
      </c>
      <c r="F25" s="205" t="str" cm="1">
        <f t="array" ref="F25">INDEX(Tarifas!$B$7:$B$41,MATCH(G25,Tarifas!$H$7:$H$41,1)+1)</f>
        <v>Ano 07</v>
      </c>
      <c r="G25" s="257">
        <v>43104</v>
      </c>
      <c r="H25" s="258">
        <v>18620.48</v>
      </c>
      <c r="I25" s="202"/>
      <c r="J25" s="206">
        <f t="shared" si="3"/>
        <v>43101</v>
      </c>
      <c r="K25" s="207">
        <f>IPCA!$B$5/_xlfn.XLOOKUP(Investimentos!J25,IPCA!$A$5:$A$200,IPCA!$B$5:$B$200)</f>
        <v>0.63404330402050812</v>
      </c>
      <c r="L25" s="208">
        <f t="shared" si="4"/>
        <v>11806.19066164779</v>
      </c>
      <c r="M25" s="209">
        <f t="shared" si="5"/>
        <v>28</v>
      </c>
      <c r="N25" s="208">
        <f t="shared" si="6"/>
        <v>421.64966648742109</v>
      </c>
      <c r="O25" s="204"/>
      <c r="P25" s="211"/>
      <c r="Q25" s="316"/>
      <c r="R25" s="318"/>
    </row>
    <row r="26" spans="3:18" ht="31.15" customHeight="1">
      <c r="C26" s="315" t="s">
        <v>160</v>
      </c>
      <c r="D26" s="203" t="s">
        <v>139</v>
      </c>
      <c r="E26" s="204" t="s">
        <v>162</v>
      </c>
      <c r="F26" s="205" t="str" cm="1">
        <f t="array" ref="F26">INDEX(Tarifas!$B$7:$B$41,MATCH(G26,Tarifas!$H$7:$H$41,1)+1)</f>
        <v>Ano 07</v>
      </c>
      <c r="G26" s="257">
        <v>43076</v>
      </c>
      <c r="H26" s="258">
        <v>742771.77</v>
      </c>
      <c r="I26" s="202"/>
      <c r="J26" s="206">
        <f t="shared" si="3"/>
        <v>43070</v>
      </c>
      <c r="K26" s="207">
        <f>IPCA!$B$5/_xlfn.XLOOKUP(Investimentos!J26,IPCA!$A$5:$A$200,IPCA!$B$5:$B$200)</f>
        <v>0.63588232183318893</v>
      </c>
      <c r="L26" s="208">
        <f t="shared" si="4"/>
        <v>472315.43769974739</v>
      </c>
      <c r="M26" s="209">
        <f t="shared" si="5"/>
        <v>28</v>
      </c>
      <c r="N26" s="208">
        <f t="shared" si="6"/>
        <v>16868.408489276691</v>
      </c>
      <c r="O26" s="204"/>
      <c r="P26" s="211"/>
      <c r="Q26" s="316"/>
      <c r="R26" s="318"/>
    </row>
    <row r="27" spans="3:18" ht="31.15" customHeight="1">
      <c r="C27" s="315" t="s">
        <v>160</v>
      </c>
      <c r="D27" s="203" t="s">
        <v>139</v>
      </c>
      <c r="E27" s="204" t="s">
        <v>163</v>
      </c>
      <c r="F27" s="205" t="str" cm="1">
        <f t="array" ref="F27">INDEX(Tarifas!$B$7:$B$41,MATCH(G27,Tarifas!$H$7:$H$41,1)+1)</f>
        <v>Ano 07</v>
      </c>
      <c r="G27" s="257">
        <v>43097</v>
      </c>
      <c r="H27" s="258">
        <v>88541.78</v>
      </c>
      <c r="I27" s="202"/>
      <c r="J27" s="206">
        <f t="shared" si="3"/>
        <v>43070</v>
      </c>
      <c r="K27" s="207">
        <f>IPCA!$B$5/_xlfn.XLOOKUP(Investimentos!J27,IPCA!$A$5:$A$200,IPCA!$B$5:$B$200)</f>
        <v>0.63588232183318893</v>
      </c>
      <c r="L27" s="208">
        <f t="shared" si="4"/>
        <v>56302.152645643408</v>
      </c>
      <c r="M27" s="209">
        <f t="shared" si="5"/>
        <v>28</v>
      </c>
      <c r="N27" s="208">
        <f t="shared" si="6"/>
        <v>2010.791165915836</v>
      </c>
      <c r="O27" s="204"/>
      <c r="P27" s="211"/>
      <c r="Q27" s="316"/>
      <c r="R27" s="318"/>
    </row>
    <row r="28" spans="3:18" ht="31.15" customHeight="1">
      <c r="C28" s="315" t="s">
        <v>160</v>
      </c>
      <c r="D28" s="203" t="s">
        <v>139</v>
      </c>
      <c r="E28" s="204" t="s">
        <v>164</v>
      </c>
      <c r="F28" s="205" t="str" cm="1">
        <f t="array" ref="F28">INDEX(Tarifas!$B$7:$B$41,MATCH(G28,Tarifas!$H$7:$H$41,1)+1)</f>
        <v>Ano 07</v>
      </c>
      <c r="G28" s="257">
        <v>43096</v>
      </c>
      <c r="H28" s="258">
        <v>80960.460000000006</v>
      </c>
      <c r="I28" s="202"/>
      <c r="J28" s="206">
        <f t="shared" si="3"/>
        <v>43070</v>
      </c>
      <c r="K28" s="207">
        <f>IPCA!$B$5/_xlfn.XLOOKUP(Investimentos!J28,IPCA!$A$5:$A$200,IPCA!$B$5:$B$200)</f>
        <v>0.63588232183318893</v>
      </c>
      <c r="L28" s="208">
        <f t="shared" si="4"/>
        <v>51481.325281483027</v>
      </c>
      <c r="M28" s="209">
        <f t="shared" si="5"/>
        <v>28</v>
      </c>
      <c r="N28" s="208">
        <f t="shared" si="6"/>
        <v>1838.6187600529652</v>
      </c>
      <c r="O28" s="204"/>
      <c r="P28" s="211"/>
      <c r="Q28" s="316"/>
      <c r="R28" s="318"/>
    </row>
    <row r="29" spans="3:18" ht="31.15" customHeight="1">
      <c r="C29" s="315" t="s">
        <v>165</v>
      </c>
      <c r="D29" s="203" t="s">
        <v>139</v>
      </c>
      <c r="E29" s="204" t="s">
        <v>166</v>
      </c>
      <c r="F29" s="205" t="str" cm="1">
        <f t="array" ref="F29">INDEX(Tarifas!$B$7:$B$41,MATCH(G29,Tarifas!$H$7:$H$41,1)+1)</f>
        <v>Ano 07</v>
      </c>
      <c r="G29" s="257">
        <v>43076</v>
      </c>
      <c r="H29" s="258">
        <v>34640</v>
      </c>
      <c r="I29" s="202"/>
      <c r="J29" s="206">
        <f t="shared" si="3"/>
        <v>43070</v>
      </c>
      <c r="K29" s="207">
        <f>IPCA!$B$5/_xlfn.XLOOKUP(Investimentos!J29,IPCA!$A$5:$A$200,IPCA!$B$5:$B$200)</f>
        <v>0.63588232183318893</v>
      </c>
      <c r="L29" s="208">
        <f t="shared" si="4"/>
        <v>22026.963628301666</v>
      </c>
      <c r="M29" s="209">
        <f t="shared" si="5"/>
        <v>28</v>
      </c>
      <c r="N29" s="208">
        <f t="shared" si="6"/>
        <v>786.67727243934519</v>
      </c>
      <c r="O29" s="204"/>
      <c r="P29" s="211"/>
      <c r="Q29" s="316"/>
      <c r="R29" s="318"/>
    </row>
    <row r="30" spans="3:18" ht="31.15" customHeight="1">
      <c r="C30" s="315" t="s">
        <v>165</v>
      </c>
      <c r="D30" s="203" t="s">
        <v>139</v>
      </c>
      <c r="E30" s="204" t="s">
        <v>167</v>
      </c>
      <c r="F30" s="205" t="str" cm="1">
        <f t="array" ref="F30">INDEX(Tarifas!$B$7:$B$41,MATCH(G30,Tarifas!$H$7:$H$41,1)+1)</f>
        <v>Ano 07</v>
      </c>
      <c r="G30" s="257">
        <v>43048</v>
      </c>
      <c r="H30" s="258">
        <v>30480</v>
      </c>
      <c r="I30" s="202"/>
      <c r="J30" s="206">
        <f t="shared" si="3"/>
        <v>43040</v>
      </c>
      <c r="K30" s="207">
        <f>IPCA!$B$5/_xlfn.XLOOKUP(Investimentos!J30,IPCA!$A$5:$A$200,IPCA!$B$5:$B$200)</f>
        <v>0.6386805095895336</v>
      </c>
      <c r="L30" s="208">
        <f t="shared" si="4"/>
        <v>19466.981932288985</v>
      </c>
      <c r="M30" s="209">
        <f t="shared" si="5"/>
        <v>28</v>
      </c>
      <c r="N30" s="208">
        <f t="shared" si="6"/>
        <v>695.24935472460663</v>
      </c>
      <c r="O30" s="204"/>
      <c r="P30" s="211"/>
      <c r="Q30" s="316"/>
      <c r="R30" s="318"/>
    </row>
    <row r="31" spans="3:18" ht="31.15" customHeight="1">
      <c r="C31" s="315" t="s">
        <v>168</v>
      </c>
      <c r="D31" s="203" t="s">
        <v>139</v>
      </c>
      <c r="E31" s="204" t="s">
        <v>169</v>
      </c>
      <c r="F31" s="205" t="str" cm="1">
        <f t="array" ref="F31">INDEX(Tarifas!$B$7:$B$41,MATCH(G31,Tarifas!$H$7:$H$41,1)+1)</f>
        <v>Ano 06</v>
      </c>
      <c r="G31" s="257">
        <v>43040</v>
      </c>
      <c r="H31" s="258">
        <v>61337.599999999999</v>
      </c>
      <c r="I31" s="202"/>
      <c r="J31" s="206">
        <f t="shared" si="3"/>
        <v>43040</v>
      </c>
      <c r="K31" s="207">
        <f>IPCA!$B$5/_xlfn.XLOOKUP(Investimentos!J31,IPCA!$A$5:$A$200,IPCA!$B$5:$B$200)</f>
        <v>0.6386805095895336</v>
      </c>
      <c r="L31" s="208">
        <f t="shared" si="4"/>
        <v>39175.129624998975</v>
      </c>
      <c r="M31" s="209">
        <f t="shared" si="5"/>
        <v>29</v>
      </c>
      <c r="N31" s="208">
        <f t="shared" si="6"/>
        <v>1350.8665387930682</v>
      </c>
      <c r="O31" s="204"/>
      <c r="P31" s="211"/>
      <c r="Q31" s="316"/>
      <c r="R31" s="318"/>
    </row>
    <row r="32" spans="3:18" ht="31.15" customHeight="1">
      <c r="C32" s="315" t="s">
        <v>170</v>
      </c>
      <c r="D32" s="203" t="s">
        <v>139</v>
      </c>
      <c r="E32" s="204" t="s">
        <v>171</v>
      </c>
      <c r="F32" s="205" t="str" cm="1">
        <f t="array" ref="F32">INDEX(Tarifas!$B$7:$B$41,MATCH(G32,Tarifas!$H$7:$H$41,1)+1)</f>
        <v>Ano 07</v>
      </c>
      <c r="G32" s="257">
        <v>43104</v>
      </c>
      <c r="H32" s="258">
        <v>138185.07999999999</v>
      </c>
      <c r="I32" s="202"/>
      <c r="J32" s="206">
        <f t="shared" si="3"/>
        <v>43101</v>
      </c>
      <c r="K32" s="207">
        <f>IPCA!$B$5/_xlfn.XLOOKUP(Investimentos!J32,IPCA!$A$5:$A$200,IPCA!$B$5:$B$200)</f>
        <v>0.63404330402050812</v>
      </c>
      <c r="L32" s="208">
        <f t="shared" si="4"/>
        <v>87615.324689538233</v>
      </c>
      <c r="M32" s="209">
        <f t="shared" si="5"/>
        <v>28</v>
      </c>
      <c r="N32" s="208">
        <f t="shared" si="6"/>
        <v>3129.1187389120796</v>
      </c>
      <c r="O32" s="204"/>
      <c r="P32" s="211"/>
      <c r="Q32" s="316"/>
      <c r="R32" s="318"/>
    </row>
    <row r="33" spans="3:18" ht="31.15" customHeight="1">
      <c r="C33" s="315" t="s">
        <v>172</v>
      </c>
      <c r="D33" s="203" t="s">
        <v>139</v>
      </c>
      <c r="E33" s="204">
        <v>209</v>
      </c>
      <c r="F33" s="205" t="s">
        <v>19</v>
      </c>
      <c r="G33" s="257">
        <v>43599</v>
      </c>
      <c r="H33" s="258">
        <v>8550</v>
      </c>
      <c r="I33" s="202"/>
      <c r="J33" s="206">
        <f t="shared" si="3"/>
        <v>43586</v>
      </c>
      <c r="K33" s="207">
        <f>IPCA!$B$5/_xlfn.XLOOKUP(Investimentos!J33,IPCA!$A$5:$A$200,IPCA!$B$5:$B$200)</f>
        <v>0.59962407096619519</v>
      </c>
      <c r="L33" s="208">
        <f t="shared" si="4"/>
        <v>5126.7858067609686</v>
      </c>
      <c r="M33" s="209">
        <f t="shared" si="5"/>
        <v>27</v>
      </c>
      <c r="N33" s="208">
        <f t="shared" si="6"/>
        <v>189.8809558059618</v>
      </c>
      <c r="O33" s="204"/>
      <c r="P33" s="211"/>
      <c r="Q33" s="316"/>
      <c r="R33" s="318"/>
    </row>
    <row r="34" spans="3:18" ht="31.15" customHeight="1">
      <c r="C34" s="315" t="s">
        <v>173</v>
      </c>
      <c r="D34" s="203" t="s">
        <v>139</v>
      </c>
      <c r="E34" s="204">
        <v>851</v>
      </c>
      <c r="F34" s="205" t="s">
        <v>19</v>
      </c>
      <c r="G34" s="257">
        <v>43600</v>
      </c>
      <c r="H34" s="258">
        <v>12000</v>
      </c>
      <c r="I34" s="202"/>
      <c r="J34" s="206">
        <f t="shared" si="3"/>
        <v>43586</v>
      </c>
      <c r="K34" s="207">
        <f>IPCA!$B$5/_xlfn.XLOOKUP(Investimentos!J34,IPCA!$A$5:$A$200,IPCA!$B$5:$B$200)</f>
        <v>0.59962407096619519</v>
      </c>
      <c r="L34" s="208">
        <f t="shared" si="4"/>
        <v>7195.4888515943421</v>
      </c>
      <c r="M34" s="209">
        <f t="shared" si="5"/>
        <v>27</v>
      </c>
      <c r="N34" s="208">
        <f t="shared" si="6"/>
        <v>266.49958709608677</v>
      </c>
      <c r="O34" s="204"/>
      <c r="P34" s="211"/>
      <c r="Q34" s="316"/>
      <c r="R34" s="318"/>
    </row>
    <row r="35" spans="3:18" ht="31.15" customHeight="1">
      <c r="C35" s="315" t="s">
        <v>174</v>
      </c>
      <c r="D35" s="203" t="s">
        <v>139</v>
      </c>
      <c r="E35" s="204">
        <v>1100</v>
      </c>
      <c r="F35" s="205" t="s">
        <v>19</v>
      </c>
      <c r="G35" s="257">
        <v>43602</v>
      </c>
      <c r="H35" s="258">
        <v>2350</v>
      </c>
      <c r="I35" s="202"/>
      <c r="J35" s="206">
        <f t="shared" si="3"/>
        <v>43586</v>
      </c>
      <c r="K35" s="207">
        <f>IPCA!$B$5/_xlfn.XLOOKUP(Investimentos!J35,IPCA!$A$5:$A$200,IPCA!$B$5:$B$200)</f>
        <v>0.59962407096619519</v>
      </c>
      <c r="L35" s="208">
        <f t="shared" si="4"/>
        <v>1409.1165667705586</v>
      </c>
      <c r="M35" s="209">
        <f t="shared" si="5"/>
        <v>27</v>
      </c>
      <c r="N35" s="208">
        <f t="shared" si="6"/>
        <v>52.189502472983655</v>
      </c>
      <c r="O35" s="204"/>
      <c r="P35" s="211"/>
      <c r="Q35" s="316"/>
      <c r="R35" s="318"/>
    </row>
    <row r="36" spans="3:18" ht="31.15" customHeight="1">
      <c r="C36" s="315" t="s">
        <v>175</v>
      </c>
      <c r="D36" s="203" t="s">
        <v>139</v>
      </c>
      <c r="E36" s="204">
        <v>96291</v>
      </c>
      <c r="F36" s="205" t="s">
        <v>19</v>
      </c>
      <c r="G36" s="257">
        <v>43605</v>
      </c>
      <c r="H36" s="258">
        <v>2121</v>
      </c>
      <c r="I36" s="202"/>
      <c r="J36" s="206">
        <f t="shared" si="3"/>
        <v>43586</v>
      </c>
      <c r="K36" s="207">
        <f>IPCA!$B$5/_xlfn.XLOOKUP(Investimentos!J36,IPCA!$A$5:$A$200,IPCA!$B$5:$B$200)</f>
        <v>0.59962407096619519</v>
      </c>
      <c r="L36" s="208">
        <f t="shared" si="4"/>
        <v>1271.8026545192999</v>
      </c>
      <c r="M36" s="209">
        <f t="shared" si="5"/>
        <v>27</v>
      </c>
      <c r="N36" s="208">
        <f t="shared" si="6"/>
        <v>47.103802019233335</v>
      </c>
      <c r="O36" s="204"/>
      <c r="P36" s="211"/>
      <c r="Q36" s="316"/>
      <c r="R36" s="318"/>
    </row>
    <row r="37" spans="3:18" ht="31.15" customHeight="1">
      <c r="C37" s="315" t="s">
        <v>175</v>
      </c>
      <c r="D37" s="203" t="s">
        <v>139</v>
      </c>
      <c r="E37" s="204">
        <v>96317</v>
      </c>
      <c r="F37" s="205" t="s">
        <v>19</v>
      </c>
      <c r="G37" s="257">
        <v>43605</v>
      </c>
      <c r="H37" s="258">
        <v>555</v>
      </c>
      <c r="I37" s="202"/>
      <c r="J37" s="206">
        <f t="shared" si="3"/>
        <v>43586</v>
      </c>
      <c r="K37" s="207">
        <f>IPCA!$B$5/_xlfn.XLOOKUP(Investimentos!J37,IPCA!$A$5:$A$200,IPCA!$B$5:$B$200)</f>
        <v>0.59962407096619519</v>
      </c>
      <c r="L37" s="208">
        <f t="shared" si="4"/>
        <v>332.79135938623836</v>
      </c>
      <c r="M37" s="209">
        <f t="shared" si="5"/>
        <v>27</v>
      </c>
      <c r="N37" s="208">
        <f t="shared" si="6"/>
        <v>12.325605903194013</v>
      </c>
      <c r="O37" s="204"/>
      <c r="P37" s="211"/>
      <c r="Q37" s="316"/>
      <c r="R37" s="318"/>
    </row>
    <row r="38" spans="3:18" ht="31.15" customHeight="1">
      <c r="C38" s="315" t="s">
        <v>173</v>
      </c>
      <c r="D38" s="203" t="s">
        <v>139</v>
      </c>
      <c r="E38" s="204">
        <v>856</v>
      </c>
      <c r="F38" s="205" t="s">
        <v>19</v>
      </c>
      <c r="G38" s="257">
        <v>43607</v>
      </c>
      <c r="H38" s="258">
        <v>7000</v>
      </c>
      <c r="I38" s="202"/>
      <c r="J38" s="206">
        <f t="shared" si="3"/>
        <v>43586</v>
      </c>
      <c r="K38" s="207">
        <f>IPCA!$B$5/_xlfn.XLOOKUP(Investimentos!J38,IPCA!$A$5:$A$200,IPCA!$B$5:$B$200)</f>
        <v>0.59962407096619519</v>
      </c>
      <c r="L38" s="208">
        <f t="shared" si="4"/>
        <v>4197.3684967633662</v>
      </c>
      <c r="M38" s="209">
        <f t="shared" si="5"/>
        <v>27</v>
      </c>
      <c r="N38" s="208">
        <f t="shared" si="6"/>
        <v>155.45809247271725</v>
      </c>
      <c r="O38" s="204"/>
      <c r="P38" s="211"/>
      <c r="Q38" s="316"/>
      <c r="R38" s="318"/>
    </row>
    <row r="39" spans="3:18" ht="31.15" customHeight="1">
      <c r="C39" s="315" t="s">
        <v>176</v>
      </c>
      <c r="D39" s="203" t="s">
        <v>139</v>
      </c>
      <c r="E39" s="204">
        <v>1090</v>
      </c>
      <c r="F39" s="205" t="s">
        <v>19</v>
      </c>
      <c r="G39" s="257">
        <v>43612</v>
      </c>
      <c r="H39" s="258">
        <v>5300</v>
      </c>
      <c r="I39" s="202"/>
      <c r="J39" s="206">
        <f t="shared" si="3"/>
        <v>43586</v>
      </c>
      <c r="K39" s="207">
        <f>IPCA!$B$5/_xlfn.XLOOKUP(Investimentos!J39,IPCA!$A$5:$A$200,IPCA!$B$5:$B$200)</f>
        <v>0.59962407096619519</v>
      </c>
      <c r="L39" s="208">
        <f t="shared" si="4"/>
        <v>3178.0075761208345</v>
      </c>
      <c r="M39" s="209">
        <f t="shared" si="5"/>
        <v>27</v>
      </c>
      <c r="N39" s="208">
        <f t="shared" si="6"/>
        <v>117.70398430077165</v>
      </c>
      <c r="O39" s="204"/>
      <c r="P39" s="211"/>
      <c r="Q39" s="316"/>
      <c r="R39" s="318"/>
    </row>
    <row r="40" spans="3:18" ht="31.15" customHeight="1">
      <c r="C40" s="315" t="s">
        <v>177</v>
      </c>
      <c r="D40" s="203" t="s">
        <v>139</v>
      </c>
      <c r="E40" s="204">
        <v>1268</v>
      </c>
      <c r="F40" s="205" t="s">
        <v>19</v>
      </c>
      <c r="G40" s="257">
        <v>43612</v>
      </c>
      <c r="H40" s="258">
        <v>59000</v>
      </c>
      <c r="I40" s="202"/>
      <c r="J40" s="206">
        <f t="shared" si="3"/>
        <v>43586</v>
      </c>
      <c r="K40" s="207">
        <f>IPCA!$B$5/_xlfn.XLOOKUP(Investimentos!J40,IPCA!$A$5:$A$200,IPCA!$B$5:$B$200)</f>
        <v>0.59962407096619519</v>
      </c>
      <c r="L40" s="208">
        <f t="shared" si="4"/>
        <v>35377.820187005513</v>
      </c>
      <c r="M40" s="209">
        <f t="shared" si="5"/>
        <v>27</v>
      </c>
      <c r="N40" s="208">
        <f t="shared" si="6"/>
        <v>1310.2896365557597</v>
      </c>
      <c r="O40" s="204"/>
      <c r="P40" s="211"/>
      <c r="Q40" s="316"/>
      <c r="R40" s="318"/>
    </row>
    <row r="41" spans="3:18" ht="31.15" customHeight="1">
      <c r="C41" s="315" t="s">
        <v>178</v>
      </c>
      <c r="D41" s="203" t="s">
        <v>139</v>
      </c>
      <c r="E41" s="204">
        <v>7430</v>
      </c>
      <c r="F41" s="205" t="s">
        <v>19</v>
      </c>
      <c r="G41" s="257">
        <v>43614</v>
      </c>
      <c r="H41" s="258">
        <v>780</v>
      </c>
      <c r="I41" s="202"/>
      <c r="J41" s="206">
        <f t="shared" si="3"/>
        <v>43586</v>
      </c>
      <c r="K41" s="207">
        <f>IPCA!$B$5/_xlfn.XLOOKUP(Investimentos!J41,IPCA!$A$5:$A$200,IPCA!$B$5:$B$200)</f>
        <v>0.59962407096619519</v>
      </c>
      <c r="L41" s="208">
        <f t="shared" si="4"/>
        <v>467.70677535363222</v>
      </c>
      <c r="M41" s="209">
        <f t="shared" si="5"/>
        <v>27</v>
      </c>
      <c r="N41" s="208">
        <f t="shared" si="6"/>
        <v>17.32247316124564</v>
      </c>
      <c r="O41" s="204"/>
      <c r="P41" s="211"/>
      <c r="Q41" s="316"/>
      <c r="R41" s="318"/>
    </row>
    <row r="42" spans="3:18" ht="31.15" customHeight="1">
      <c r="C42" s="315" t="s">
        <v>179</v>
      </c>
      <c r="D42" s="203" t="s">
        <v>139</v>
      </c>
      <c r="E42" s="204">
        <v>6330</v>
      </c>
      <c r="F42" s="205" t="s">
        <v>19</v>
      </c>
      <c r="G42" s="257">
        <v>43614</v>
      </c>
      <c r="H42" s="258">
        <v>2034.96</v>
      </c>
      <c r="I42" s="202"/>
      <c r="J42" s="206">
        <f t="shared" si="3"/>
        <v>43586</v>
      </c>
      <c r="K42" s="207">
        <f>IPCA!$B$5/_xlfn.XLOOKUP(Investimentos!J42,IPCA!$A$5:$A$200,IPCA!$B$5:$B$200)</f>
        <v>0.59962407096619519</v>
      </c>
      <c r="L42" s="208">
        <f t="shared" si="4"/>
        <v>1220.2109994533687</v>
      </c>
      <c r="M42" s="209">
        <f t="shared" si="5"/>
        <v>27</v>
      </c>
      <c r="N42" s="208">
        <f t="shared" si="6"/>
        <v>45.192999979754397</v>
      </c>
      <c r="O42" s="204"/>
      <c r="P42" s="211"/>
      <c r="Q42" s="316"/>
      <c r="R42" s="318"/>
    </row>
    <row r="43" spans="3:18" ht="31.15" customHeight="1">
      <c r="C43" s="315" t="s">
        <v>180</v>
      </c>
      <c r="D43" s="203" t="s">
        <v>139</v>
      </c>
      <c r="E43" s="204">
        <v>232</v>
      </c>
      <c r="F43" s="205" t="s">
        <v>19</v>
      </c>
      <c r="G43" s="257">
        <v>43615</v>
      </c>
      <c r="H43" s="258">
        <v>53196</v>
      </c>
      <c r="I43" s="202"/>
      <c r="J43" s="206">
        <f t="shared" si="3"/>
        <v>43586</v>
      </c>
      <c r="K43" s="207">
        <f>IPCA!$B$5/_xlfn.XLOOKUP(Investimentos!J43,IPCA!$A$5:$A$200,IPCA!$B$5:$B$200)</f>
        <v>0.59962407096619519</v>
      </c>
      <c r="L43" s="208">
        <f t="shared" si="4"/>
        <v>31897.602079117718</v>
      </c>
      <c r="M43" s="209">
        <f t="shared" si="5"/>
        <v>27</v>
      </c>
      <c r="N43" s="208">
        <f t="shared" si="6"/>
        <v>1181.3926695969526</v>
      </c>
      <c r="O43" s="204"/>
      <c r="P43" s="211"/>
      <c r="Q43" s="316"/>
      <c r="R43" s="318"/>
    </row>
    <row r="44" spans="3:18" ht="31.15" customHeight="1">
      <c r="C44" s="315" t="s">
        <v>181</v>
      </c>
      <c r="D44" s="203" t="s">
        <v>139</v>
      </c>
      <c r="E44" s="204">
        <v>3931</v>
      </c>
      <c r="F44" s="205" t="s">
        <v>19</v>
      </c>
      <c r="G44" s="257">
        <v>43619</v>
      </c>
      <c r="H44" s="258">
        <v>13600</v>
      </c>
      <c r="I44" s="202"/>
      <c r="J44" s="206">
        <f t="shared" si="3"/>
        <v>43617</v>
      </c>
      <c r="K44" s="207">
        <f>IPCA!$B$5/_xlfn.XLOOKUP(Investimentos!J44,IPCA!$A$5:$A$200,IPCA!$B$5:$B$200)</f>
        <v>0.59956427265945178</v>
      </c>
      <c r="L44" s="208">
        <f t="shared" si="4"/>
        <v>8154.0741081685446</v>
      </c>
      <c r="M44" s="209">
        <f t="shared" si="5"/>
        <v>27</v>
      </c>
      <c r="N44" s="208">
        <f t="shared" si="6"/>
        <v>302.00274474698313</v>
      </c>
      <c r="O44" s="204"/>
      <c r="P44" s="211"/>
      <c r="Q44" s="316"/>
      <c r="R44" s="318"/>
    </row>
    <row r="45" spans="3:18" ht="31.15" customHeight="1">
      <c r="C45" s="315" t="s">
        <v>182</v>
      </c>
      <c r="D45" s="203" t="s">
        <v>139</v>
      </c>
      <c r="E45" s="204">
        <v>207</v>
      </c>
      <c r="F45" s="205" t="s">
        <v>19</v>
      </c>
      <c r="G45" s="257">
        <v>43620</v>
      </c>
      <c r="H45" s="258">
        <v>18700</v>
      </c>
      <c r="I45" s="202"/>
      <c r="J45" s="206">
        <f t="shared" si="3"/>
        <v>43617</v>
      </c>
      <c r="K45" s="207">
        <f>IPCA!$B$5/_xlfn.XLOOKUP(Investimentos!J45,IPCA!$A$5:$A$200,IPCA!$B$5:$B$200)</f>
        <v>0.59956427265945178</v>
      </c>
      <c r="L45" s="208">
        <f t="shared" si="4"/>
        <v>11211.851898731747</v>
      </c>
      <c r="M45" s="209">
        <f t="shared" si="5"/>
        <v>27</v>
      </c>
      <c r="N45" s="208">
        <f t="shared" si="6"/>
        <v>415.25377402710177</v>
      </c>
      <c r="O45" s="204"/>
      <c r="P45" s="211"/>
      <c r="Q45" s="316"/>
      <c r="R45" s="318"/>
    </row>
    <row r="46" spans="3:18" ht="31.15" customHeight="1">
      <c r="C46" s="315" t="s">
        <v>177</v>
      </c>
      <c r="D46" s="203" t="s">
        <v>139</v>
      </c>
      <c r="E46" s="204">
        <v>1269</v>
      </c>
      <c r="F46" s="205" t="s">
        <v>19</v>
      </c>
      <c r="G46" s="257">
        <v>43621</v>
      </c>
      <c r="H46" s="258">
        <v>88500</v>
      </c>
      <c r="I46" s="202"/>
      <c r="J46" s="206">
        <f t="shared" si="3"/>
        <v>43617</v>
      </c>
      <c r="K46" s="207">
        <f>IPCA!$B$5/_xlfn.XLOOKUP(Investimentos!J46,IPCA!$A$5:$A$200,IPCA!$B$5:$B$200)</f>
        <v>0.59956427265945178</v>
      </c>
      <c r="L46" s="208">
        <f t="shared" si="4"/>
        <v>53061.438130361479</v>
      </c>
      <c r="M46" s="209">
        <f t="shared" si="5"/>
        <v>27</v>
      </c>
      <c r="N46" s="208">
        <f t="shared" si="6"/>
        <v>1965.2384492726474</v>
      </c>
      <c r="O46" s="204"/>
      <c r="P46" s="211"/>
      <c r="Q46" s="316"/>
      <c r="R46" s="318"/>
    </row>
    <row r="47" spans="3:18" ht="31.15" customHeight="1">
      <c r="C47" s="315" t="s">
        <v>183</v>
      </c>
      <c r="D47" s="203" t="s">
        <v>139</v>
      </c>
      <c r="E47" s="204">
        <v>5531</v>
      </c>
      <c r="F47" s="205" t="s">
        <v>19</v>
      </c>
      <c r="G47" s="257">
        <v>43621</v>
      </c>
      <c r="H47" s="258">
        <v>2624.01</v>
      </c>
      <c r="I47" s="202"/>
      <c r="J47" s="206">
        <f t="shared" si="3"/>
        <v>43617</v>
      </c>
      <c r="K47" s="207">
        <f>IPCA!$B$5/_xlfn.XLOOKUP(Investimentos!J47,IPCA!$A$5:$A$200,IPCA!$B$5:$B$200)</f>
        <v>0.59956427265945178</v>
      </c>
      <c r="L47" s="208">
        <f t="shared" si="4"/>
        <v>1573.2626471011281</v>
      </c>
      <c r="M47" s="209">
        <f t="shared" si="5"/>
        <v>27</v>
      </c>
      <c r="N47" s="208">
        <f t="shared" si="6"/>
        <v>58.268986929671414</v>
      </c>
      <c r="O47" s="204"/>
      <c r="P47" s="211"/>
      <c r="Q47" s="316"/>
      <c r="R47" s="318"/>
    </row>
    <row r="48" spans="3:18" ht="31.15" customHeight="1">
      <c r="C48" s="315" t="s">
        <v>179</v>
      </c>
      <c r="D48" s="203" t="s">
        <v>139</v>
      </c>
      <c r="E48" s="204">
        <v>6358</v>
      </c>
      <c r="F48" s="205" t="s">
        <v>19</v>
      </c>
      <c r="G48" s="257">
        <v>43628</v>
      </c>
      <c r="H48" s="258">
        <v>322.83</v>
      </c>
      <c r="I48" s="202"/>
      <c r="J48" s="206">
        <f t="shared" si="3"/>
        <v>43617</v>
      </c>
      <c r="K48" s="207">
        <f>IPCA!$B$5/_xlfn.XLOOKUP(Investimentos!J48,IPCA!$A$5:$A$200,IPCA!$B$5:$B$200)</f>
        <v>0.59956427265945178</v>
      </c>
      <c r="L48" s="208">
        <f t="shared" si="4"/>
        <v>193.5573341426508</v>
      </c>
      <c r="M48" s="209">
        <f t="shared" si="5"/>
        <v>27</v>
      </c>
      <c r="N48" s="208">
        <f t="shared" si="6"/>
        <v>7.1687901534315115</v>
      </c>
      <c r="O48" s="204"/>
      <c r="P48" s="211"/>
      <c r="Q48" s="316"/>
      <c r="R48" s="318"/>
    </row>
    <row r="49" spans="3:18" ht="31.15" customHeight="1">
      <c r="C49" s="315" t="s">
        <v>184</v>
      </c>
      <c r="D49" s="203" t="s">
        <v>139</v>
      </c>
      <c r="E49" s="204">
        <v>367</v>
      </c>
      <c r="F49" s="205" t="s">
        <v>19</v>
      </c>
      <c r="G49" s="257">
        <v>43629</v>
      </c>
      <c r="H49" s="258">
        <v>26749.33</v>
      </c>
      <c r="I49" s="202"/>
      <c r="J49" s="206">
        <f t="shared" si="3"/>
        <v>43617</v>
      </c>
      <c r="K49" s="207">
        <f>IPCA!$B$5/_xlfn.XLOOKUP(Investimentos!J49,IPCA!$A$5:$A$200,IPCA!$B$5:$B$200)</f>
        <v>0.59956427265945178</v>
      </c>
      <c r="L49" s="208">
        <f t="shared" si="4"/>
        <v>16037.942585577654</v>
      </c>
      <c r="M49" s="209">
        <f t="shared" si="5"/>
        <v>27</v>
      </c>
      <c r="N49" s="208">
        <f t="shared" si="6"/>
        <v>593.99787353991314</v>
      </c>
      <c r="O49" s="204"/>
      <c r="P49" s="211"/>
      <c r="Q49" s="316"/>
      <c r="R49" s="318"/>
    </row>
    <row r="50" spans="3:18" ht="31.15" customHeight="1">
      <c r="C50" s="315" t="s">
        <v>185</v>
      </c>
      <c r="D50" s="203" t="s">
        <v>139</v>
      </c>
      <c r="E50" s="204">
        <v>1306</v>
      </c>
      <c r="F50" s="205" t="s">
        <v>19</v>
      </c>
      <c r="G50" s="257">
        <v>43630</v>
      </c>
      <c r="H50" s="258">
        <v>6300</v>
      </c>
      <c r="I50" s="202"/>
      <c r="J50" s="206">
        <f t="shared" si="3"/>
        <v>43617</v>
      </c>
      <c r="K50" s="207">
        <f>IPCA!$B$5/_xlfn.XLOOKUP(Investimentos!J50,IPCA!$A$5:$A$200,IPCA!$B$5:$B$200)</f>
        <v>0.59956427265945178</v>
      </c>
      <c r="L50" s="208">
        <f t="shared" si="4"/>
        <v>3777.2549177545461</v>
      </c>
      <c r="M50" s="209">
        <f t="shared" si="5"/>
        <v>27</v>
      </c>
      <c r="N50" s="208">
        <f t="shared" si="6"/>
        <v>139.89833028720543</v>
      </c>
      <c r="O50" s="204"/>
      <c r="P50" s="211"/>
      <c r="Q50" s="316"/>
      <c r="R50" s="318"/>
    </row>
    <row r="51" spans="3:18" ht="31.15" customHeight="1">
      <c r="C51" s="315" t="s">
        <v>186</v>
      </c>
      <c r="D51" s="203" t="s">
        <v>139</v>
      </c>
      <c r="E51" s="204">
        <v>417</v>
      </c>
      <c r="F51" s="205" t="s">
        <v>19</v>
      </c>
      <c r="G51" s="257">
        <v>43633</v>
      </c>
      <c r="H51" s="258">
        <v>17304.29</v>
      </c>
      <c r="I51" s="202"/>
      <c r="J51" s="206">
        <f t="shared" si="3"/>
        <v>43617</v>
      </c>
      <c r="K51" s="207">
        <f>IPCA!$B$5/_xlfn.XLOOKUP(Investimentos!J51,IPCA!$A$5:$A$200,IPCA!$B$5:$B$200)</f>
        <v>0.59956427265945178</v>
      </c>
      <c r="L51" s="208">
        <f t="shared" si="4"/>
        <v>10375.034047738225</v>
      </c>
      <c r="M51" s="209">
        <f t="shared" si="5"/>
        <v>27</v>
      </c>
      <c r="N51" s="208">
        <f t="shared" si="6"/>
        <v>384.26052028660092</v>
      </c>
      <c r="O51" s="204"/>
      <c r="P51" s="211"/>
      <c r="Q51" s="316"/>
      <c r="R51" s="318"/>
    </row>
    <row r="52" spans="3:18" ht="31.15" customHeight="1">
      <c r="C52" s="315" t="s">
        <v>138</v>
      </c>
      <c r="D52" s="203" t="s">
        <v>139</v>
      </c>
      <c r="E52" s="204">
        <v>18276</v>
      </c>
      <c r="F52" s="205" t="s">
        <v>19</v>
      </c>
      <c r="G52" s="257">
        <v>43634</v>
      </c>
      <c r="H52" s="258">
        <v>2200</v>
      </c>
      <c r="I52" s="202"/>
      <c r="J52" s="206">
        <f t="shared" si="3"/>
        <v>43617</v>
      </c>
      <c r="K52" s="207">
        <f>IPCA!$B$5/_xlfn.XLOOKUP(Investimentos!J52,IPCA!$A$5:$A$200,IPCA!$B$5:$B$200)</f>
        <v>0.59956427265945178</v>
      </c>
      <c r="L52" s="208">
        <f t="shared" si="4"/>
        <v>1319.0413998507938</v>
      </c>
      <c r="M52" s="209">
        <f t="shared" si="5"/>
        <v>27</v>
      </c>
      <c r="N52" s="208">
        <f t="shared" si="6"/>
        <v>48.853385179659028</v>
      </c>
      <c r="O52" s="204"/>
      <c r="P52" s="211"/>
      <c r="Q52" s="316"/>
      <c r="R52" s="318"/>
    </row>
    <row r="53" spans="3:18" ht="31.15" customHeight="1">
      <c r="C53" s="315" t="s">
        <v>187</v>
      </c>
      <c r="D53" s="203" t="s">
        <v>139</v>
      </c>
      <c r="E53" s="204">
        <v>16800</v>
      </c>
      <c r="F53" s="205" t="s">
        <v>19</v>
      </c>
      <c r="G53" s="257">
        <v>43641</v>
      </c>
      <c r="H53" s="258">
        <v>8500</v>
      </c>
      <c r="I53" s="202"/>
      <c r="J53" s="206">
        <f t="shared" si="3"/>
        <v>43617</v>
      </c>
      <c r="K53" s="207">
        <f>IPCA!$B$5/_xlfn.XLOOKUP(Investimentos!J53,IPCA!$A$5:$A$200,IPCA!$B$5:$B$200)</f>
        <v>0.59956427265945178</v>
      </c>
      <c r="L53" s="208">
        <f t="shared" si="4"/>
        <v>5096.2963176053399</v>
      </c>
      <c r="M53" s="209">
        <f t="shared" si="5"/>
        <v>27</v>
      </c>
      <c r="N53" s="208">
        <f t="shared" si="6"/>
        <v>188.75171546686445</v>
      </c>
      <c r="O53" s="204"/>
      <c r="P53" s="211"/>
      <c r="Q53" s="316"/>
      <c r="R53" s="318"/>
    </row>
    <row r="54" spans="3:18" ht="31.15" customHeight="1">
      <c r="C54" s="315" t="s">
        <v>188</v>
      </c>
      <c r="D54" s="203" t="s">
        <v>139</v>
      </c>
      <c r="E54" s="204">
        <v>1984</v>
      </c>
      <c r="F54" s="205" t="s">
        <v>19</v>
      </c>
      <c r="G54" s="257">
        <v>43644</v>
      </c>
      <c r="H54" s="258">
        <v>600</v>
      </c>
      <c r="I54" s="202"/>
      <c r="J54" s="206">
        <f t="shared" si="3"/>
        <v>43617</v>
      </c>
      <c r="K54" s="207">
        <f>IPCA!$B$5/_xlfn.XLOOKUP(Investimentos!J54,IPCA!$A$5:$A$200,IPCA!$B$5:$B$200)</f>
        <v>0.59956427265945178</v>
      </c>
      <c r="L54" s="208">
        <f t="shared" si="4"/>
        <v>359.73856359567105</v>
      </c>
      <c r="M54" s="209">
        <f t="shared" si="5"/>
        <v>27</v>
      </c>
      <c r="N54" s="208">
        <f t="shared" si="6"/>
        <v>13.323650503543373</v>
      </c>
      <c r="O54" s="204"/>
      <c r="P54" s="211"/>
      <c r="Q54" s="316"/>
      <c r="R54" s="318"/>
    </row>
    <row r="55" spans="3:18" ht="31.15" customHeight="1">
      <c r="C55" s="315" t="s">
        <v>189</v>
      </c>
      <c r="D55" s="203" t="s">
        <v>139</v>
      </c>
      <c r="E55" s="204">
        <v>523</v>
      </c>
      <c r="F55" s="205" t="s">
        <v>19</v>
      </c>
      <c r="G55" s="257">
        <v>43647</v>
      </c>
      <c r="H55" s="258">
        <v>1400</v>
      </c>
      <c r="I55" s="202"/>
      <c r="J55" s="206">
        <f t="shared" si="3"/>
        <v>43647</v>
      </c>
      <c r="K55" s="207">
        <f>IPCA!$B$5/_xlfn.XLOOKUP(Investimentos!J55,IPCA!$A$5:$A$200,IPCA!$B$5:$B$200)</f>
        <v>0.5984269301593742</v>
      </c>
      <c r="L55" s="208">
        <f t="shared" si="4"/>
        <v>837.79770222312391</v>
      </c>
      <c r="M55" s="209">
        <f t="shared" si="5"/>
        <v>27</v>
      </c>
      <c r="N55" s="208">
        <f t="shared" si="6"/>
        <v>31.029544526782367</v>
      </c>
      <c r="O55" s="204"/>
      <c r="P55" s="211"/>
      <c r="Q55" s="316"/>
      <c r="R55" s="318"/>
    </row>
    <row r="56" spans="3:18" ht="31.15" customHeight="1">
      <c r="C56" s="315" t="s">
        <v>173</v>
      </c>
      <c r="D56" s="203" t="s">
        <v>139</v>
      </c>
      <c r="E56" s="204">
        <v>871</v>
      </c>
      <c r="F56" s="205" t="s">
        <v>19</v>
      </c>
      <c r="G56" s="257">
        <v>43647</v>
      </c>
      <c r="H56" s="258">
        <v>12000</v>
      </c>
      <c r="I56" s="202"/>
      <c r="J56" s="206">
        <f t="shared" si="3"/>
        <v>43647</v>
      </c>
      <c r="K56" s="207">
        <f>IPCA!$B$5/_xlfn.XLOOKUP(Investimentos!J56,IPCA!$A$5:$A$200,IPCA!$B$5:$B$200)</f>
        <v>0.5984269301593742</v>
      </c>
      <c r="L56" s="208">
        <f t="shared" si="4"/>
        <v>0</v>
      </c>
      <c r="M56" s="209">
        <f t="shared" si="5"/>
        <v>27</v>
      </c>
      <c r="N56" s="208">
        <f t="shared" si="6"/>
        <v>0</v>
      </c>
      <c r="O56" s="204"/>
      <c r="P56" s="211"/>
      <c r="Q56" s="316" t="s">
        <v>253</v>
      </c>
      <c r="R56" s="319" t="s">
        <v>254</v>
      </c>
    </row>
    <row r="57" spans="3:18" ht="31.15" customHeight="1">
      <c r="C57" s="315" t="s">
        <v>190</v>
      </c>
      <c r="D57" s="203" t="s">
        <v>139</v>
      </c>
      <c r="E57" s="204">
        <v>13044</v>
      </c>
      <c r="F57" s="205" t="s">
        <v>19</v>
      </c>
      <c r="G57" s="257">
        <v>43648</v>
      </c>
      <c r="H57" s="258">
        <v>785.58999999999992</v>
      </c>
      <c r="I57" s="202"/>
      <c r="J57" s="206">
        <f t="shared" si="3"/>
        <v>43647</v>
      </c>
      <c r="K57" s="207">
        <f>IPCA!$B$5/_xlfn.XLOOKUP(Investimentos!J57,IPCA!$A$5:$A$200,IPCA!$B$5:$B$200)</f>
        <v>0.5984269301593742</v>
      </c>
      <c r="L57" s="208">
        <f t="shared" si="4"/>
        <v>470.11821206390272</v>
      </c>
      <c r="M57" s="209">
        <f t="shared" si="5"/>
        <v>27</v>
      </c>
      <c r="N57" s="208">
        <f t="shared" si="6"/>
        <v>17.411785631996398</v>
      </c>
      <c r="O57" s="204"/>
      <c r="P57" s="211"/>
      <c r="Q57" s="316"/>
      <c r="R57" s="318"/>
    </row>
    <row r="58" spans="3:18" ht="31.15" customHeight="1">
      <c r="C58" s="315" t="s">
        <v>138</v>
      </c>
      <c r="D58" s="203" t="s">
        <v>139</v>
      </c>
      <c r="E58" s="204">
        <v>18558</v>
      </c>
      <c r="F58" s="205" t="s">
        <v>19</v>
      </c>
      <c r="G58" s="257">
        <v>43651</v>
      </c>
      <c r="H58" s="258">
        <v>1800</v>
      </c>
      <c r="I58" s="202"/>
      <c r="J58" s="206">
        <f t="shared" si="3"/>
        <v>43647</v>
      </c>
      <c r="K58" s="207">
        <f>IPCA!$B$5/_xlfn.XLOOKUP(Investimentos!J58,IPCA!$A$5:$A$200,IPCA!$B$5:$B$200)</f>
        <v>0.5984269301593742</v>
      </c>
      <c r="L58" s="208">
        <f t="shared" si="4"/>
        <v>1077.1684742868736</v>
      </c>
      <c r="M58" s="209">
        <f t="shared" si="5"/>
        <v>27</v>
      </c>
      <c r="N58" s="208">
        <f t="shared" si="6"/>
        <v>39.895128677291616</v>
      </c>
      <c r="O58" s="204"/>
      <c r="P58" s="211"/>
      <c r="Q58" s="316"/>
      <c r="R58" s="318"/>
    </row>
    <row r="59" spans="3:18" ht="31.15" customHeight="1">
      <c r="C59" s="315" t="s">
        <v>178</v>
      </c>
      <c r="D59" s="203" t="s">
        <v>139</v>
      </c>
      <c r="E59" s="204">
        <v>8505</v>
      </c>
      <c r="F59" s="205" t="s">
        <v>19</v>
      </c>
      <c r="G59" s="257">
        <v>43654</v>
      </c>
      <c r="H59" s="258">
        <v>780</v>
      </c>
      <c r="I59" s="202"/>
      <c r="J59" s="206">
        <f t="shared" si="3"/>
        <v>43647</v>
      </c>
      <c r="K59" s="207">
        <f>IPCA!$B$5/_xlfn.XLOOKUP(Investimentos!J59,IPCA!$A$5:$A$200,IPCA!$B$5:$B$200)</f>
        <v>0.5984269301593742</v>
      </c>
      <c r="L59" s="208">
        <f t="shared" si="4"/>
        <v>466.77300552431188</v>
      </c>
      <c r="M59" s="209">
        <f t="shared" si="5"/>
        <v>27</v>
      </c>
      <c r="N59" s="208">
        <f t="shared" si="6"/>
        <v>17.287889093493032</v>
      </c>
      <c r="O59" s="204"/>
      <c r="P59" s="211"/>
      <c r="Q59" s="316"/>
      <c r="R59" s="318"/>
    </row>
    <row r="60" spans="3:18" ht="31.15" customHeight="1">
      <c r="C60" s="315" t="s">
        <v>186</v>
      </c>
      <c r="D60" s="203" t="s">
        <v>139</v>
      </c>
      <c r="E60" s="204">
        <v>459</v>
      </c>
      <c r="F60" s="205" t="s">
        <v>19</v>
      </c>
      <c r="G60" s="257">
        <v>43656</v>
      </c>
      <c r="H60" s="258">
        <v>22415.34</v>
      </c>
      <c r="I60" s="202"/>
      <c r="J60" s="206">
        <f t="shared" si="3"/>
        <v>43647</v>
      </c>
      <c r="K60" s="207">
        <f>IPCA!$B$5/_xlfn.XLOOKUP(Investimentos!J60,IPCA!$A$5:$A$200,IPCA!$B$5:$B$200)</f>
        <v>0.5984269301593742</v>
      </c>
      <c r="L60" s="208">
        <f t="shared" si="4"/>
        <v>13413.943104678627</v>
      </c>
      <c r="M60" s="209">
        <f t="shared" si="5"/>
        <v>27</v>
      </c>
      <c r="N60" s="208">
        <f t="shared" si="6"/>
        <v>496.8127075806899</v>
      </c>
      <c r="O60" s="204"/>
      <c r="P60" s="211"/>
      <c r="Q60" s="316"/>
      <c r="R60" s="318"/>
    </row>
    <row r="61" spans="3:18" ht="31.15" customHeight="1">
      <c r="C61" s="315" t="s">
        <v>187</v>
      </c>
      <c r="D61" s="203" t="s">
        <v>139</v>
      </c>
      <c r="E61" s="204">
        <v>16923</v>
      </c>
      <c r="F61" s="205" t="s">
        <v>19</v>
      </c>
      <c r="G61" s="257">
        <v>43657</v>
      </c>
      <c r="H61" s="258">
        <v>27900</v>
      </c>
      <c r="I61" s="202"/>
      <c r="J61" s="206">
        <f t="shared" si="3"/>
        <v>43647</v>
      </c>
      <c r="K61" s="207">
        <f>IPCA!$B$5/_xlfn.XLOOKUP(Investimentos!J61,IPCA!$A$5:$A$200,IPCA!$B$5:$B$200)</f>
        <v>0.5984269301593742</v>
      </c>
      <c r="L61" s="208">
        <f t="shared" si="4"/>
        <v>16696.11135144654</v>
      </c>
      <c r="M61" s="209">
        <f t="shared" si="5"/>
        <v>27</v>
      </c>
      <c r="N61" s="208">
        <f t="shared" si="6"/>
        <v>618.37449449802</v>
      </c>
      <c r="O61" s="204"/>
      <c r="P61" s="211"/>
      <c r="Q61" s="316"/>
      <c r="R61" s="318"/>
    </row>
    <row r="62" spans="3:18" ht="31.15" customHeight="1">
      <c r="C62" s="315" t="s">
        <v>189</v>
      </c>
      <c r="D62" s="203" t="s">
        <v>139</v>
      </c>
      <c r="E62" s="204">
        <v>527</v>
      </c>
      <c r="F62" s="205" t="s">
        <v>19</v>
      </c>
      <c r="G62" s="257">
        <v>43657</v>
      </c>
      <c r="H62" s="258">
        <v>700</v>
      </c>
      <c r="I62" s="202"/>
      <c r="J62" s="206">
        <f t="shared" si="3"/>
        <v>43647</v>
      </c>
      <c r="K62" s="207">
        <f>IPCA!$B$5/_xlfn.XLOOKUP(Investimentos!J62,IPCA!$A$5:$A$200,IPCA!$B$5:$B$200)</f>
        <v>0.5984269301593742</v>
      </c>
      <c r="L62" s="208">
        <f t="shared" si="4"/>
        <v>418.89885111156195</v>
      </c>
      <c r="M62" s="209">
        <f t="shared" si="5"/>
        <v>27</v>
      </c>
      <c r="N62" s="208">
        <f t="shared" si="6"/>
        <v>15.514772263391183</v>
      </c>
      <c r="O62" s="204"/>
      <c r="P62" s="211"/>
      <c r="Q62" s="316"/>
      <c r="R62" s="318"/>
    </row>
    <row r="63" spans="3:18" ht="31.15" customHeight="1">
      <c r="C63" s="315" t="s">
        <v>191</v>
      </c>
      <c r="D63" s="203" t="s">
        <v>139</v>
      </c>
      <c r="E63" s="204">
        <v>4070</v>
      </c>
      <c r="F63" s="256" t="s">
        <v>19</v>
      </c>
      <c r="G63" s="257">
        <v>43662</v>
      </c>
      <c r="H63" s="258">
        <v>51620.19</v>
      </c>
      <c r="I63" s="202"/>
      <c r="J63" s="206">
        <f t="shared" si="3"/>
        <v>43647</v>
      </c>
      <c r="K63" s="207">
        <f>IPCA!$B$5/_xlfn.XLOOKUP(Investimentos!J63,IPCA!$A$5:$A$200,IPCA!$B$5:$B$200)</f>
        <v>0.5984269301593742</v>
      </c>
      <c r="L63" s="208">
        <f t="shared" si="4"/>
        <v>30890.911835943629</v>
      </c>
      <c r="M63" s="209">
        <f t="shared" si="5"/>
        <v>27</v>
      </c>
      <c r="N63" s="208">
        <f t="shared" si="6"/>
        <v>1144.1078457756901</v>
      </c>
      <c r="O63" s="204"/>
      <c r="P63" s="211"/>
      <c r="Q63" s="316"/>
      <c r="R63" s="318"/>
    </row>
    <row r="64" spans="3:18" ht="31.15" customHeight="1">
      <c r="C64" s="315" t="s">
        <v>174</v>
      </c>
      <c r="D64" s="203" t="s">
        <v>139</v>
      </c>
      <c r="E64" s="204">
        <v>1148</v>
      </c>
      <c r="F64" s="205" t="s">
        <v>19</v>
      </c>
      <c r="G64" s="257">
        <v>43664</v>
      </c>
      <c r="H64" s="258">
        <v>950</v>
      </c>
      <c r="I64" s="202"/>
      <c r="J64" s="206">
        <f t="shared" si="3"/>
        <v>43647</v>
      </c>
      <c r="K64" s="207">
        <f>IPCA!$B$5/_xlfn.XLOOKUP(Investimentos!J64,IPCA!$A$5:$A$200,IPCA!$B$5:$B$200)</f>
        <v>0.5984269301593742</v>
      </c>
      <c r="L64" s="208">
        <f t="shared" si="4"/>
        <v>568.50558365140546</v>
      </c>
      <c r="M64" s="209">
        <f t="shared" si="5"/>
        <v>27</v>
      </c>
      <c r="N64" s="208">
        <f t="shared" si="6"/>
        <v>21.055762357459461</v>
      </c>
      <c r="O64" s="204"/>
      <c r="P64" s="211"/>
      <c r="Q64" s="316"/>
      <c r="R64" s="318"/>
    </row>
    <row r="65" spans="3:18" ht="31.15" customHeight="1">
      <c r="C65" s="315" t="s">
        <v>178</v>
      </c>
      <c r="D65" s="203" t="s">
        <v>139</v>
      </c>
      <c r="E65" s="204">
        <v>7547</v>
      </c>
      <c r="F65" s="205" t="s">
        <v>19</v>
      </c>
      <c r="G65" s="257">
        <v>43671</v>
      </c>
      <c r="H65" s="258">
        <v>780</v>
      </c>
      <c r="I65" s="202"/>
      <c r="J65" s="206">
        <f t="shared" si="3"/>
        <v>43647</v>
      </c>
      <c r="K65" s="207">
        <f>IPCA!$B$5/_xlfn.XLOOKUP(Investimentos!J65,IPCA!$A$5:$A$200,IPCA!$B$5:$B$200)</f>
        <v>0.5984269301593742</v>
      </c>
      <c r="L65" s="208">
        <f t="shared" si="4"/>
        <v>466.77300552431188</v>
      </c>
      <c r="M65" s="209">
        <f t="shared" si="5"/>
        <v>27</v>
      </c>
      <c r="N65" s="208">
        <f t="shared" si="6"/>
        <v>17.287889093493032</v>
      </c>
      <c r="O65" s="204"/>
      <c r="P65" s="211"/>
      <c r="Q65" s="316"/>
      <c r="R65" s="318"/>
    </row>
    <row r="66" spans="3:18" ht="31.15" customHeight="1">
      <c r="C66" s="315" t="s">
        <v>192</v>
      </c>
      <c r="D66" s="203" t="s">
        <v>139</v>
      </c>
      <c r="E66" s="204">
        <v>923</v>
      </c>
      <c r="F66" s="205" t="s">
        <v>19</v>
      </c>
      <c r="G66" s="257">
        <v>43671</v>
      </c>
      <c r="H66" s="258">
        <v>28230.2</v>
      </c>
      <c r="I66" s="202"/>
      <c r="J66" s="206">
        <f t="shared" si="3"/>
        <v>43647</v>
      </c>
      <c r="K66" s="207">
        <f>IPCA!$B$5/_xlfn.XLOOKUP(Investimentos!J66,IPCA!$A$5:$A$200,IPCA!$B$5:$B$200)</f>
        <v>0.5984269301593742</v>
      </c>
      <c r="L66" s="208">
        <f t="shared" si="4"/>
        <v>16893.711923785166</v>
      </c>
      <c r="M66" s="209">
        <f t="shared" si="5"/>
        <v>27</v>
      </c>
      <c r="N66" s="208">
        <f t="shared" si="6"/>
        <v>625.69303421426537</v>
      </c>
      <c r="O66" s="204"/>
      <c r="P66" s="211"/>
      <c r="Q66" s="316"/>
      <c r="R66" s="318"/>
    </row>
    <row r="67" spans="3:18" ht="31.15" customHeight="1">
      <c r="C67" s="315" t="s">
        <v>193</v>
      </c>
      <c r="D67" s="203" t="s">
        <v>139</v>
      </c>
      <c r="E67" s="204">
        <v>576</v>
      </c>
      <c r="F67" s="205" t="s">
        <v>19</v>
      </c>
      <c r="G67" s="257">
        <v>43675</v>
      </c>
      <c r="H67" s="258">
        <v>9500</v>
      </c>
      <c r="I67" s="202"/>
      <c r="J67" s="206">
        <f t="shared" si="3"/>
        <v>43647</v>
      </c>
      <c r="K67" s="207">
        <f>IPCA!$B$5/_xlfn.XLOOKUP(Investimentos!J67,IPCA!$A$5:$A$200,IPCA!$B$5:$B$200)</f>
        <v>0.5984269301593742</v>
      </c>
      <c r="L67" s="208">
        <f t="shared" si="4"/>
        <v>5685.055836514055</v>
      </c>
      <c r="M67" s="209">
        <f t="shared" si="5"/>
        <v>27</v>
      </c>
      <c r="N67" s="208">
        <f t="shared" si="6"/>
        <v>210.55762357459463</v>
      </c>
      <c r="O67" s="204"/>
      <c r="P67" s="211"/>
      <c r="Q67" s="316"/>
      <c r="R67" s="318"/>
    </row>
    <row r="68" spans="3:18" ht="31.15" customHeight="1">
      <c r="C68" s="315" t="s">
        <v>138</v>
      </c>
      <c r="D68" s="203" t="s">
        <v>139</v>
      </c>
      <c r="E68" s="204">
        <v>18717</v>
      </c>
      <c r="F68" s="205" t="s">
        <v>19</v>
      </c>
      <c r="G68" s="257">
        <v>43678</v>
      </c>
      <c r="H68" s="258">
        <v>1800</v>
      </c>
      <c r="I68" s="202"/>
      <c r="J68" s="206">
        <f t="shared" si="3"/>
        <v>43678</v>
      </c>
      <c r="K68" s="207">
        <f>IPCA!$B$5/_xlfn.XLOOKUP(Investimentos!J68,IPCA!$A$5:$A$200,IPCA!$B$5:$B$200)</f>
        <v>0.59776899499610892</v>
      </c>
      <c r="L68" s="208">
        <f t="shared" si="4"/>
        <v>1075.984190992996</v>
      </c>
      <c r="M68" s="209">
        <f t="shared" si="5"/>
        <v>27</v>
      </c>
      <c r="N68" s="208">
        <f t="shared" si="6"/>
        <v>39.851266333073923</v>
      </c>
      <c r="O68" s="204"/>
      <c r="P68" s="211"/>
      <c r="Q68" s="316"/>
      <c r="R68" s="318"/>
    </row>
    <row r="69" spans="3:18" ht="31.15" customHeight="1">
      <c r="C69" s="315" t="s">
        <v>194</v>
      </c>
      <c r="D69" s="203" t="s">
        <v>139</v>
      </c>
      <c r="E69" s="204">
        <v>795</v>
      </c>
      <c r="F69" s="205" t="s">
        <v>19</v>
      </c>
      <c r="G69" s="257">
        <v>43680</v>
      </c>
      <c r="H69" s="258">
        <v>13340</v>
      </c>
      <c r="I69" s="202"/>
      <c r="J69" s="206">
        <f t="shared" si="3"/>
        <v>43678</v>
      </c>
      <c r="K69" s="207">
        <f>IPCA!$B$5/_xlfn.XLOOKUP(Investimentos!J69,IPCA!$A$5:$A$200,IPCA!$B$5:$B$200)</f>
        <v>0.59776899499610892</v>
      </c>
      <c r="L69" s="208">
        <f t="shared" si="4"/>
        <v>7974.2383932480925</v>
      </c>
      <c r="M69" s="209">
        <f t="shared" si="5"/>
        <v>27</v>
      </c>
      <c r="N69" s="208">
        <f t="shared" si="6"/>
        <v>295.34216271289233</v>
      </c>
      <c r="O69" s="204"/>
      <c r="P69" s="211"/>
      <c r="Q69" s="316"/>
      <c r="R69" s="318"/>
    </row>
    <row r="70" spans="3:18" ht="31.15" customHeight="1">
      <c r="C70" s="315" t="s">
        <v>194</v>
      </c>
      <c r="D70" s="203" t="s">
        <v>139</v>
      </c>
      <c r="E70" s="204">
        <v>838</v>
      </c>
      <c r="F70" s="205" t="s">
        <v>19</v>
      </c>
      <c r="G70" s="257">
        <v>43680</v>
      </c>
      <c r="H70" s="258">
        <v>7360</v>
      </c>
      <c r="I70" s="202"/>
      <c r="J70" s="206">
        <f t="shared" si="3"/>
        <v>43678</v>
      </c>
      <c r="K70" s="207">
        <f>IPCA!$B$5/_xlfn.XLOOKUP(Investimentos!J70,IPCA!$A$5:$A$200,IPCA!$B$5:$B$200)</f>
        <v>0.59776899499610892</v>
      </c>
      <c r="L70" s="208">
        <f t="shared" si="4"/>
        <v>4399.5798031713621</v>
      </c>
      <c r="M70" s="209">
        <f t="shared" si="5"/>
        <v>27</v>
      </c>
      <c r="N70" s="208">
        <f t="shared" si="6"/>
        <v>162.94740011745785</v>
      </c>
      <c r="O70" s="204"/>
      <c r="P70" s="211"/>
      <c r="Q70" s="316"/>
      <c r="R70" s="318"/>
    </row>
    <row r="71" spans="3:18" ht="31.15" customHeight="1">
      <c r="C71" s="315" t="s">
        <v>195</v>
      </c>
      <c r="D71" s="203" t="s">
        <v>139</v>
      </c>
      <c r="E71" s="204">
        <v>318375</v>
      </c>
      <c r="F71" s="205" t="s">
        <v>19</v>
      </c>
      <c r="G71" s="257">
        <v>43686</v>
      </c>
      <c r="H71" s="258">
        <v>875.13</v>
      </c>
      <c r="I71" s="202"/>
      <c r="J71" s="206">
        <f t="shared" si="3"/>
        <v>43678</v>
      </c>
      <c r="K71" s="207">
        <f>IPCA!$B$5/_xlfn.XLOOKUP(Investimentos!J71,IPCA!$A$5:$A$200,IPCA!$B$5:$B$200)</f>
        <v>0.59776899499610892</v>
      </c>
      <c r="L71" s="208">
        <f t="shared" si="4"/>
        <v>0</v>
      </c>
      <c r="M71" s="209">
        <f t="shared" si="5"/>
        <v>27</v>
      </c>
      <c r="N71" s="208">
        <f t="shared" si="6"/>
        <v>0</v>
      </c>
      <c r="O71" s="204"/>
      <c r="P71" s="211"/>
      <c r="Q71" s="316" t="s">
        <v>253</v>
      </c>
      <c r="R71" s="319" t="s">
        <v>255</v>
      </c>
    </row>
    <row r="72" spans="3:18" ht="31.15" customHeight="1">
      <c r="C72" s="315" t="s">
        <v>186</v>
      </c>
      <c r="D72" s="203" t="s">
        <v>139</v>
      </c>
      <c r="E72" s="204">
        <v>562</v>
      </c>
      <c r="F72" s="205" t="s">
        <v>19</v>
      </c>
      <c r="G72" s="257">
        <v>43689</v>
      </c>
      <c r="H72" s="258">
        <v>22415.34</v>
      </c>
      <c r="I72" s="202"/>
      <c r="J72" s="206">
        <f t="shared" si="3"/>
        <v>43678</v>
      </c>
      <c r="K72" s="207">
        <f>IPCA!$B$5/_xlfn.XLOOKUP(Investimentos!J72,IPCA!$A$5:$A$200,IPCA!$B$5:$B$200)</f>
        <v>0.59776899499610892</v>
      </c>
      <c r="L72" s="208">
        <f t="shared" si="4"/>
        <v>13399.19526429608</v>
      </c>
      <c r="M72" s="209">
        <f t="shared" si="5"/>
        <v>27</v>
      </c>
      <c r="N72" s="208">
        <f t="shared" si="6"/>
        <v>496.26649127022523</v>
      </c>
      <c r="O72" s="204"/>
      <c r="P72" s="211"/>
      <c r="Q72" s="316"/>
      <c r="R72" s="318"/>
    </row>
    <row r="73" spans="3:18" ht="31.15" customHeight="1">
      <c r="C73" s="315" t="s">
        <v>172</v>
      </c>
      <c r="D73" s="203" t="s">
        <v>139</v>
      </c>
      <c r="E73" s="204">
        <v>330</v>
      </c>
      <c r="F73" s="205" t="s">
        <v>19</v>
      </c>
      <c r="G73" s="257">
        <v>43690</v>
      </c>
      <c r="H73" s="258">
        <v>16000</v>
      </c>
      <c r="I73" s="202"/>
      <c r="J73" s="206">
        <f t="shared" si="3"/>
        <v>43678</v>
      </c>
      <c r="K73" s="207">
        <f>IPCA!$B$5/_xlfn.XLOOKUP(Investimentos!J73,IPCA!$A$5:$A$200,IPCA!$B$5:$B$200)</f>
        <v>0.59776899499610892</v>
      </c>
      <c r="L73" s="208">
        <f t="shared" si="4"/>
        <v>9564.3039199377417</v>
      </c>
      <c r="M73" s="209">
        <f t="shared" si="5"/>
        <v>27</v>
      </c>
      <c r="N73" s="208">
        <f t="shared" si="6"/>
        <v>354.23347851621264</v>
      </c>
      <c r="O73" s="204"/>
      <c r="P73" s="211"/>
      <c r="Q73" s="316"/>
      <c r="R73" s="318"/>
    </row>
    <row r="74" spans="3:18" ht="31.15" customHeight="1">
      <c r="C74" s="315" t="s">
        <v>181</v>
      </c>
      <c r="D74" s="203" t="s">
        <v>139</v>
      </c>
      <c r="E74" s="204">
        <v>3975</v>
      </c>
      <c r="F74" s="205" t="s">
        <v>19</v>
      </c>
      <c r="G74" s="257">
        <v>43698</v>
      </c>
      <c r="H74" s="258">
        <v>10180</v>
      </c>
      <c r="I74" s="202"/>
      <c r="J74" s="206">
        <f t="shared" ref="J74:J137" si="7">DATE(YEAR(G74),MONTH(G74),1)</f>
        <v>43678</v>
      </c>
      <c r="K74" s="207">
        <f>IPCA!$B$5/_xlfn.XLOOKUP(Investimentos!J74,IPCA!$A$5:$A$200,IPCA!$B$5:$B$200)</f>
        <v>0.59776899499610892</v>
      </c>
      <c r="L74" s="208">
        <f t="shared" ref="L74:L137" si="8">IF(Q74="",H74*K74,0)</f>
        <v>6085.2883690603885</v>
      </c>
      <c r="M74" s="209">
        <f t="shared" ref="M74:M137" si="9">35-VALUE(RIGHT(F74,2))</f>
        <v>27</v>
      </c>
      <c r="N74" s="208">
        <f t="shared" ref="N74:N137" si="10">L74/M74</f>
        <v>225.38105070594031</v>
      </c>
      <c r="O74" s="204"/>
      <c r="P74" s="211"/>
      <c r="Q74" s="316"/>
      <c r="R74" s="318"/>
    </row>
    <row r="75" spans="3:18" ht="31.15" customHeight="1">
      <c r="C75" s="315" t="s">
        <v>173</v>
      </c>
      <c r="D75" s="203" t="s">
        <v>139</v>
      </c>
      <c r="E75" s="204">
        <v>889</v>
      </c>
      <c r="F75" s="205" t="s">
        <v>19</v>
      </c>
      <c r="G75" s="257">
        <v>43698</v>
      </c>
      <c r="H75" s="258">
        <v>7200</v>
      </c>
      <c r="I75" s="202"/>
      <c r="J75" s="206">
        <f t="shared" si="7"/>
        <v>43678</v>
      </c>
      <c r="K75" s="207">
        <f>IPCA!$B$5/_xlfn.XLOOKUP(Investimentos!J75,IPCA!$A$5:$A$200,IPCA!$B$5:$B$200)</f>
        <v>0.59776899499610892</v>
      </c>
      <c r="L75" s="208">
        <f t="shared" si="8"/>
        <v>4303.936763971984</v>
      </c>
      <c r="M75" s="209">
        <f t="shared" si="9"/>
        <v>27</v>
      </c>
      <c r="N75" s="208">
        <f t="shared" si="10"/>
        <v>159.40506533229569</v>
      </c>
      <c r="O75" s="204"/>
      <c r="P75" s="211"/>
      <c r="Q75" s="316"/>
      <c r="R75" s="318"/>
    </row>
    <row r="76" spans="3:18" ht="31.15" customHeight="1">
      <c r="C76" s="315" t="s">
        <v>181</v>
      </c>
      <c r="D76" s="203" t="s">
        <v>139</v>
      </c>
      <c r="E76" s="204">
        <v>3976</v>
      </c>
      <c r="F76" s="205" t="s">
        <v>19</v>
      </c>
      <c r="G76" s="257">
        <v>43703</v>
      </c>
      <c r="H76" s="258">
        <v>6800</v>
      </c>
      <c r="I76" s="202"/>
      <c r="J76" s="206">
        <f t="shared" si="7"/>
        <v>43678</v>
      </c>
      <c r="K76" s="207">
        <f>IPCA!$B$5/_xlfn.XLOOKUP(Investimentos!J76,IPCA!$A$5:$A$200,IPCA!$B$5:$B$200)</f>
        <v>0.59776899499610892</v>
      </c>
      <c r="L76" s="208">
        <f t="shared" si="8"/>
        <v>4064.8291659735405</v>
      </c>
      <c r="M76" s="209">
        <f t="shared" si="9"/>
        <v>27</v>
      </c>
      <c r="N76" s="208">
        <f t="shared" si="10"/>
        <v>150.54922836939039</v>
      </c>
      <c r="O76" s="204"/>
      <c r="P76" s="211"/>
      <c r="Q76" s="316"/>
      <c r="R76" s="318"/>
    </row>
    <row r="77" spans="3:18" ht="31.15" customHeight="1">
      <c r="C77" s="315" t="s">
        <v>173</v>
      </c>
      <c r="D77" s="203" t="s">
        <v>139</v>
      </c>
      <c r="E77" s="204">
        <v>893</v>
      </c>
      <c r="F77" s="205" t="s">
        <v>19</v>
      </c>
      <c r="G77" s="257">
        <v>43703</v>
      </c>
      <c r="H77" s="258">
        <v>14000</v>
      </c>
      <c r="I77" s="202"/>
      <c r="J77" s="206">
        <f t="shared" si="7"/>
        <v>43678</v>
      </c>
      <c r="K77" s="207">
        <f>IPCA!$B$5/_xlfn.XLOOKUP(Investimentos!J77,IPCA!$A$5:$A$200,IPCA!$B$5:$B$200)</f>
        <v>0.59776899499610892</v>
      </c>
      <c r="L77" s="208">
        <f t="shared" si="8"/>
        <v>8368.7659299455245</v>
      </c>
      <c r="M77" s="209">
        <f t="shared" si="9"/>
        <v>27</v>
      </c>
      <c r="N77" s="208">
        <f t="shared" si="10"/>
        <v>309.95429370168608</v>
      </c>
      <c r="O77" s="204"/>
      <c r="P77" s="211"/>
      <c r="Q77" s="316"/>
      <c r="R77" s="318"/>
    </row>
    <row r="78" spans="3:18" ht="31.15" customHeight="1">
      <c r="C78" s="315" t="s">
        <v>178</v>
      </c>
      <c r="D78" s="203" t="s">
        <v>139</v>
      </c>
      <c r="E78" s="204">
        <v>7623</v>
      </c>
      <c r="F78" s="205" t="s">
        <v>19</v>
      </c>
      <c r="G78" s="257">
        <v>43704</v>
      </c>
      <c r="H78" s="258">
        <v>780</v>
      </c>
      <c r="I78" s="202"/>
      <c r="J78" s="206">
        <f t="shared" si="7"/>
        <v>43678</v>
      </c>
      <c r="K78" s="207">
        <f>IPCA!$B$5/_xlfn.XLOOKUP(Investimentos!J78,IPCA!$A$5:$A$200,IPCA!$B$5:$B$200)</f>
        <v>0.59776899499610892</v>
      </c>
      <c r="L78" s="208">
        <f t="shared" si="8"/>
        <v>466.25981609696498</v>
      </c>
      <c r="M78" s="209">
        <f t="shared" si="9"/>
        <v>27</v>
      </c>
      <c r="N78" s="208">
        <f t="shared" si="10"/>
        <v>17.268882077665371</v>
      </c>
      <c r="O78" s="204"/>
      <c r="P78" s="211"/>
      <c r="Q78" s="316"/>
      <c r="R78" s="318"/>
    </row>
    <row r="79" spans="3:18" ht="31.15" customHeight="1">
      <c r="C79" s="315" t="s">
        <v>138</v>
      </c>
      <c r="D79" s="203" t="s">
        <v>139</v>
      </c>
      <c r="E79" s="204">
        <v>18952</v>
      </c>
      <c r="F79" s="205" t="s">
        <v>19</v>
      </c>
      <c r="G79" s="257">
        <v>43711</v>
      </c>
      <c r="H79" s="258">
        <v>1800</v>
      </c>
      <c r="I79" s="202"/>
      <c r="J79" s="206">
        <f t="shared" si="7"/>
        <v>43709</v>
      </c>
      <c r="K79" s="207">
        <f>IPCA!$B$5/_xlfn.XLOOKUP(Investimentos!J79,IPCA!$A$5:$A$200,IPCA!$B$5:$B$200)</f>
        <v>0.59800797270000605</v>
      </c>
      <c r="L79" s="208">
        <f t="shared" si="8"/>
        <v>1076.4143508600109</v>
      </c>
      <c r="M79" s="209">
        <f t="shared" si="9"/>
        <v>27</v>
      </c>
      <c r="N79" s="208">
        <f t="shared" si="10"/>
        <v>39.867198180000408</v>
      </c>
      <c r="O79" s="204"/>
      <c r="P79" s="211"/>
      <c r="Q79" s="316"/>
      <c r="R79" s="318"/>
    </row>
    <row r="80" spans="3:18" ht="31.15" customHeight="1">
      <c r="C80" s="315" t="s">
        <v>188</v>
      </c>
      <c r="D80" s="203" t="s">
        <v>139</v>
      </c>
      <c r="E80" s="204">
        <v>2167</v>
      </c>
      <c r="F80" s="205" t="s">
        <v>19</v>
      </c>
      <c r="G80" s="257">
        <v>43711</v>
      </c>
      <c r="H80" s="258">
        <v>600</v>
      </c>
      <c r="I80" s="202"/>
      <c r="J80" s="206">
        <f t="shared" si="7"/>
        <v>43709</v>
      </c>
      <c r="K80" s="207">
        <f>IPCA!$B$5/_xlfn.XLOOKUP(Investimentos!J80,IPCA!$A$5:$A$200,IPCA!$B$5:$B$200)</f>
        <v>0.59800797270000605</v>
      </c>
      <c r="L80" s="208">
        <f t="shared" si="8"/>
        <v>358.8047836200036</v>
      </c>
      <c r="M80" s="209">
        <f t="shared" si="9"/>
        <v>27</v>
      </c>
      <c r="N80" s="208">
        <f t="shared" si="10"/>
        <v>13.289066060000133</v>
      </c>
      <c r="O80" s="204"/>
      <c r="P80" s="211"/>
      <c r="Q80" s="316"/>
      <c r="R80" s="318"/>
    </row>
    <row r="81" spans="3:18" ht="31.15" customHeight="1">
      <c r="C81" s="315" t="s">
        <v>187</v>
      </c>
      <c r="D81" s="203" t="s">
        <v>139</v>
      </c>
      <c r="E81" s="204">
        <v>17158</v>
      </c>
      <c r="F81" s="205" t="s">
        <v>19</v>
      </c>
      <c r="G81" s="257">
        <v>43714</v>
      </c>
      <c r="H81" s="258">
        <v>33300</v>
      </c>
      <c r="I81" s="202"/>
      <c r="J81" s="206">
        <f t="shared" si="7"/>
        <v>43709</v>
      </c>
      <c r="K81" s="207">
        <f>IPCA!$B$5/_xlfn.XLOOKUP(Investimentos!J81,IPCA!$A$5:$A$200,IPCA!$B$5:$B$200)</f>
        <v>0.59800797270000605</v>
      </c>
      <c r="L81" s="208">
        <f t="shared" si="8"/>
        <v>19913.6654909102</v>
      </c>
      <c r="M81" s="209">
        <f t="shared" si="9"/>
        <v>27</v>
      </c>
      <c r="N81" s="208">
        <f t="shared" si="10"/>
        <v>737.54316633000735</v>
      </c>
      <c r="O81" s="204"/>
      <c r="P81" s="211"/>
      <c r="Q81" s="316"/>
      <c r="R81" s="318"/>
    </row>
    <row r="82" spans="3:18" ht="31.15" customHeight="1">
      <c r="C82" s="315" t="s">
        <v>194</v>
      </c>
      <c r="D82" s="203" t="s">
        <v>139</v>
      </c>
      <c r="E82" s="204">
        <v>830</v>
      </c>
      <c r="F82" s="205" t="s">
        <v>19</v>
      </c>
      <c r="G82" s="257">
        <v>43718</v>
      </c>
      <c r="H82" s="258">
        <v>7236</v>
      </c>
      <c r="I82" s="202"/>
      <c r="J82" s="206">
        <f t="shared" si="7"/>
        <v>43709</v>
      </c>
      <c r="K82" s="207">
        <f>IPCA!$B$5/_xlfn.XLOOKUP(Investimentos!J82,IPCA!$A$5:$A$200,IPCA!$B$5:$B$200)</f>
        <v>0.59800797270000605</v>
      </c>
      <c r="L82" s="208">
        <f t="shared" si="8"/>
        <v>0</v>
      </c>
      <c r="M82" s="209">
        <f t="shared" si="9"/>
        <v>27</v>
      </c>
      <c r="N82" s="208">
        <f t="shared" si="10"/>
        <v>0</v>
      </c>
      <c r="O82" s="204"/>
      <c r="P82" s="211"/>
      <c r="Q82" s="320" t="s">
        <v>253</v>
      </c>
      <c r="R82" s="321" t="s">
        <v>254</v>
      </c>
    </row>
    <row r="83" spans="3:18" ht="31.15" customHeight="1">
      <c r="C83" s="315" t="s">
        <v>178</v>
      </c>
      <c r="D83" s="203" t="s">
        <v>139</v>
      </c>
      <c r="E83" s="204">
        <v>7655</v>
      </c>
      <c r="F83" s="205" t="s">
        <v>19</v>
      </c>
      <c r="G83" s="257">
        <v>43726</v>
      </c>
      <c r="H83" s="258">
        <v>780</v>
      </c>
      <c r="I83" s="202"/>
      <c r="J83" s="206">
        <f t="shared" si="7"/>
        <v>43709</v>
      </c>
      <c r="K83" s="207">
        <f>IPCA!$B$5/_xlfn.XLOOKUP(Investimentos!J83,IPCA!$A$5:$A$200,IPCA!$B$5:$B$200)</f>
        <v>0.59800797270000605</v>
      </c>
      <c r="L83" s="208">
        <f t="shared" si="8"/>
        <v>466.44621870600474</v>
      </c>
      <c r="M83" s="209">
        <f t="shared" si="9"/>
        <v>27</v>
      </c>
      <c r="N83" s="208">
        <f t="shared" si="10"/>
        <v>17.275785878000175</v>
      </c>
      <c r="O83" s="204"/>
      <c r="P83" s="211"/>
      <c r="Q83" s="316"/>
      <c r="R83" s="318"/>
    </row>
    <row r="84" spans="3:18" ht="31.15" customHeight="1">
      <c r="C84" s="315" t="s">
        <v>186</v>
      </c>
      <c r="D84" s="203" t="s">
        <v>139</v>
      </c>
      <c r="E84" s="204">
        <v>642</v>
      </c>
      <c r="F84" s="205" t="s">
        <v>19</v>
      </c>
      <c r="G84" s="257">
        <v>43726</v>
      </c>
      <c r="H84" s="258">
        <v>22415.34</v>
      </c>
      <c r="I84" s="202"/>
      <c r="J84" s="206">
        <f t="shared" si="7"/>
        <v>43709</v>
      </c>
      <c r="K84" s="207">
        <f>IPCA!$B$5/_xlfn.XLOOKUP(Investimentos!J84,IPCA!$A$5:$A$200,IPCA!$B$5:$B$200)</f>
        <v>0.59800797270000605</v>
      </c>
      <c r="L84" s="208">
        <f t="shared" si="8"/>
        <v>13404.552030781353</v>
      </c>
      <c r="M84" s="209">
        <f t="shared" si="9"/>
        <v>27</v>
      </c>
      <c r="N84" s="208">
        <f t="shared" si="10"/>
        <v>496.46489002893901</v>
      </c>
      <c r="O84" s="204"/>
      <c r="P84" s="211"/>
      <c r="Q84" s="316"/>
      <c r="R84" s="318"/>
    </row>
    <row r="85" spans="3:18" ht="31.15" customHeight="1">
      <c r="C85" s="315" t="s">
        <v>189</v>
      </c>
      <c r="D85" s="203" t="s">
        <v>139</v>
      </c>
      <c r="E85" s="204">
        <v>542</v>
      </c>
      <c r="F85" s="205" t="s">
        <v>19</v>
      </c>
      <c r="G85" s="257">
        <v>43726</v>
      </c>
      <c r="H85" s="258">
        <v>22398.5</v>
      </c>
      <c r="I85" s="202"/>
      <c r="J85" s="206">
        <f t="shared" si="7"/>
        <v>43709</v>
      </c>
      <c r="K85" s="207">
        <f>IPCA!$B$5/_xlfn.XLOOKUP(Investimentos!J85,IPCA!$A$5:$A$200,IPCA!$B$5:$B$200)</f>
        <v>0.59800797270000605</v>
      </c>
      <c r="L85" s="208">
        <f t="shared" si="8"/>
        <v>13394.481576521086</v>
      </c>
      <c r="M85" s="209">
        <f t="shared" si="9"/>
        <v>27</v>
      </c>
      <c r="N85" s="208">
        <f t="shared" si="10"/>
        <v>496.0919102415217</v>
      </c>
      <c r="O85" s="204"/>
      <c r="P85" s="211"/>
      <c r="Q85" s="316"/>
      <c r="R85" s="318"/>
    </row>
    <row r="86" spans="3:18" ht="31.15" customHeight="1">
      <c r="C86" s="315" t="s">
        <v>173</v>
      </c>
      <c r="D86" s="203" t="s">
        <v>139</v>
      </c>
      <c r="E86" s="204">
        <v>898</v>
      </c>
      <c r="F86" s="205" t="s">
        <v>19</v>
      </c>
      <c r="G86" s="257">
        <v>43726</v>
      </c>
      <c r="H86" s="258">
        <v>14900</v>
      </c>
      <c r="I86" s="202"/>
      <c r="J86" s="206">
        <f t="shared" si="7"/>
        <v>43709</v>
      </c>
      <c r="K86" s="207">
        <f>IPCA!$B$5/_xlfn.XLOOKUP(Investimentos!J86,IPCA!$A$5:$A$200,IPCA!$B$5:$B$200)</f>
        <v>0.59800797270000605</v>
      </c>
      <c r="L86" s="208">
        <f t="shared" si="8"/>
        <v>8910.3187932300898</v>
      </c>
      <c r="M86" s="209">
        <f t="shared" si="9"/>
        <v>27</v>
      </c>
      <c r="N86" s="208">
        <f t="shared" si="10"/>
        <v>330.01180715666999</v>
      </c>
      <c r="O86" s="204"/>
      <c r="P86" s="211"/>
      <c r="Q86" s="316"/>
      <c r="R86" s="318"/>
    </row>
    <row r="87" spans="3:18" ht="31.15" customHeight="1">
      <c r="C87" s="315" t="s">
        <v>196</v>
      </c>
      <c r="D87" s="203" t="s">
        <v>139</v>
      </c>
      <c r="E87" s="204">
        <v>30806</v>
      </c>
      <c r="F87" s="205" t="s">
        <v>19</v>
      </c>
      <c r="G87" s="257">
        <v>43732</v>
      </c>
      <c r="H87" s="258">
        <v>451.5</v>
      </c>
      <c r="I87" s="202"/>
      <c r="J87" s="206">
        <f t="shared" si="7"/>
        <v>43709</v>
      </c>
      <c r="K87" s="207">
        <f>IPCA!$B$5/_xlfn.XLOOKUP(Investimentos!J87,IPCA!$A$5:$A$200,IPCA!$B$5:$B$200)</f>
        <v>0.59800797270000605</v>
      </c>
      <c r="L87" s="208">
        <f t="shared" si="8"/>
        <v>0</v>
      </c>
      <c r="M87" s="209">
        <f t="shared" si="9"/>
        <v>27</v>
      </c>
      <c r="N87" s="208">
        <f t="shared" si="10"/>
        <v>0</v>
      </c>
      <c r="O87" s="204"/>
      <c r="P87" s="211"/>
      <c r="Q87" s="320" t="s">
        <v>253</v>
      </c>
      <c r="R87" s="321" t="s">
        <v>256</v>
      </c>
    </row>
    <row r="88" spans="3:18" ht="31.15" customHeight="1">
      <c r="C88" s="315" t="s">
        <v>196</v>
      </c>
      <c r="D88" s="203" t="s">
        <v>139</v>
      </c>
      <c r="E88" s="204">
        <v>59374</v>
      </c>
      <c r="F88" s="205" t="s">
        <v>19</v>
      </c>
      <c r="G88" s="257">
        <v>43732</v>
      </c>
      <c r="H88" s="258">
        <v>43.7</v>
      </c>
      <c r="I88" s="202"/>
      <c r="J88" s="206">
        <f t="shared" si="7"/>
        <v>43709</v>
      </c>
      <c r="K88" s="207">
        <f>IPCA!$B$5/_xlfn.XLOOKUP(Investimentos!J88,IPCA!$A$5:$A$200,IPCA!$B$5:$B$200)</f>
        <v>0.59800797270000605</v>
      </c>
      <c r="L88" s="208">
        <f t="shared" si="8"/>
        <v>0</v>
      </c>
      <c r="M88" s="209">
        <f t="shared" si="9"/>
        <v>27</v>
      </c>
      <c r="N88" s="208">
        <f t="shared" si="10"/>
        <v>0</v>
      </c>
      <c r="O88" s="204"/>
      <c r="P88" s="211"/>
      <c r="Q88" s="320" t="s">
        <v>253</v>
      </c>
      <c r="R88" s="321" t="s">
        <v>256</v>
      </c>
    </row>
    <row r="89" spans="3:18" ht="31.15" customHeight="1">
      <c r="C89" s="315" t="s">
        <v>197</v>
      </c>
      <c r="D89" s="203" t="s">
        <v>139</v>
      </c>
      <c r="E89" s="204">
        <v>13987</v>
      </c>
      <c r="F89" s="205" t="s">
        <v>19</v>
      </c>
      <c r="G89" s="257">
        <v>43733</v>
      </c>
      <c r="H89" s="258">
        <v>950</v>
      </c>
      <c r="I89" s="202"/>
      <c r="J89" s="206">
        <f t="shared" si="7"/>
        <v>43709</v>
      </c>
      <c r="K89" s="207">
        <f>IPCA!$B$5/_xlfn.XLOOKUP(Investimentos!J89,IPCA!$A$5:$A$200,IPCA!$B$5:$B$200)</f>
        <v>0.59800797270000605</v>
      </c>
      <c r="L89" s="208">
        <f t="shared" si="8"/>
        <v>568.10757406500579</v>
      </c>
      <c r="M89" s="209">
        <f t="shared" si="9"/>
        <v>27</v>
      </c>
      <c r="N89" s="208">
        <f t="shared" si="10"/>
        <v>21.041021261666881</v>
      </c>
      <c r="O89" s="204"/>
      <c r="P89" s="211"/>
      <c r="Q89" s="316"/>
      <c r="R89" s="318"/>
    </row>
    <row r="90" spans="3:18" ht="31.15" customHeight="1">
      <c r="C90" s="315" t="s">
        <v>197</v>
      </c>
      <c r="D90" s="203" t="s">
        <v>139</v>
      </c>
      <c r="E90" s="204">
        <v>13942</v>
      </c>
      <c r="F90" s="205" t="s">
        <v>19</v>
      </c>
      <c r="G90" s="257">
        <v>43733</v>
      </c>
      <c r="H90" s="258">
        <v>1235</v>
      </c>
      <c r="I90" s="202"/>
      <c r="J90" s="206">
        <f t="shared" si="7"/>
        <v>43709</v>
      </c>
      <c r="K90" s="207">
        <f>IPCA!$B$5/_xlfn.XLOOKUP(Investimentos!J90,IPCA!$A$5:$A$200,IPCA!$B$5:$B$200)</f>
        <v>0.59800797270000605</v>
      </c>
      <c r="L90" s="208">
        <f t="shared" si="8"/>
        <v>738.53984628450746</v>
      </c>
      <c r="M90" s="209">
        <f t="shared" si="9"/>
        <v>27</v>
      </c>
      <c r="N90" s="208">
        <f t="shared" si="10"/>
        <v>27.353327640166942</v>
      </c>
      <c r="O90" s="204"/>
      <c r="P90" s="211"/>
      <c r="Q90" s="316"/>
      <c r="R90" s="318"/>
    </row>
    <row r="91" spans="3:18" ht="31.15" customHeight="1">
      <c r="C91" s="315" t="s">
        <v>191</v>
      </c>
      <c r="D91" s="203" t="s">
        <v>139</v>
      </c>
      <c r="E91" s="204">
        <v>4153</v>
      </c>
      <c r="F91" s="205" t="s">
        <v>19</v>
      </c>
      <c r="G91" s="257">
        <v>43733</v>
      </c>
      <c r="H91" s="258">
        <v>12769.44</v>
      </c>
      <c r="I91" s="202"/>
      <c r="J91" s="206">
        <f t="shared" si="7"/>
        <v>43709</v>
      </c>
      <c r="K91" s="207">
        <f>IPCA!$B$5/_xlfn.XLOOKUP(Investimentos!J91,IPCA!$A$5:$A$200,IPCA!$B$5:$B$200)</f>
        <v>0.59800797270000605</v>
      </c>
      <c r="L91" s="208">
        <f t="shared" si="8"/>
        <v>7636.2269269143653</v>
      </c>
      <c r="M91" s="209">
        <f t="shared" si="9"/>
        <v>27</v>
      </c>
      <c r="N91" s="208">
        <f t="shared" si="10"/>
        <v>282.82321951534686</v>
      </c>
      <c r="O91" s="204"/>
      <c r="P91" s="211"/>
      <c r="Q91" s="316"/>
      <c r="R91" s="318"/>
    </row>
    <row r="92" spans="3:18" ht="31.15" customHeight="1">
      <c r="C92" s="315" t="s">
        <v>181</v>
      </c>
      <c r="D92" s="203" t="s">
        <v>139</v>
      </c>
      <c r="E92" s="204">
        <v>4010</v>
      </c>
      <c r="F92" s="256" t="s">
        <v>19</v>
      </c>
      <c r="G92" s="257">
        <v>43746</v>
      </c>
      <c r="H92" s="258">
        <v>13600</v>
      </c>
      <c r="I92" s="202"/>
      <c r="J92" s="206">
        <f t="shared" si="7"/>
        <v>43739</v>
      </c>
      <c r="K92" s="207">
        <f>IPCA!$B$5/_xlfn.XLOOKUP(Investimentos!J92,IPCA!$A$5:$A$200,IPCA!$B$5:$B$200)</f>
        <v>0.59741031555090995</v>
      </c>
      <c r="L92" s="208">
        <f t="shared" si="8"/>
        <v>8124.780291492375</v>
      </c>
      <c r="M92" s="209">
        <f t="shared" si="9"/>
        <v>27</v>
      </c>
      <c r="N92" s="208">
        <f t="shared" si="10"/>
        <v>300.91778857379165</v>
      </c>
      <c r="O92" s="204"/>
      <c r="P92" s="211"/>
      <c r="Q92" s="316"/>
      <c r="R92" s="318"/>
    </row>
    <row r="93" spans="3:18" ht="31.15" customHeight="1">
      <c r="C93" s="315" t="s">
        <v>186</v>
      </c>
      <c r="D93" s="203" t="s">
        <v>139</v>
      </c>
      <c r="E93" s="204">
        <v>704</v>
      </c>
      <c r="F93" s="205" t="s">
        <v>19</v>
      </c>
      <c r="G93" s="257">
        <v>43747</v>
      </c>
      <c r="H93" s="258">
        <v>22415.34</v>
      </c>
      <c r="I93" s="202"/>
      <c r="J93" s="206">
        <f t="shared" si="7"/>
        <v>43739</v>
      </c>
      <c r="K93" s="207">
        <f>IPCA!$B$5/_xlfn.XLOOKUP(Investimentos!J93,IPCA!$A$5:$A$200,IPCA!$B$5:$B$200)</f>
        <v>0.59741031555090995</v>
      </c>
      <c r="L93" s="208">
        <f t="shared" si="8"/>
        <v>13391.155342580934</v>
      </c>
      <c r="M93" s="209">
        <f t="shared" si="9"/>
        <v>27</v>
      </c>
      <c r="N93" s="208">
        <f t="shared" si="10"/>
        <v>495.96871639188646</v>
      </c>
      <c r="O93" s="204"/>
      <c r="P93" s="211"/>
      <c r="Q93" s="316"/>
      <c r="R93" s="318"/>
    </row>
    <row r="94" spans="3:18" ht="31.15" customHeight="1">
      <c r="C94" s="315" t="s">
        <v>183</v>
      </c>
      <c r="D94" s="203" t="s">
        <v>139</v>
      </c>
      <c r="E94" s="204">
        <v>5646</v>
      </c>
      <c r="F94" s="205" t="s">
        <v>19</v>
      </c>
      <c r="G94" s="257">
        <v>43753</v>
      </c>
      <c r="H94" s="258">
        <v>2487.4899999999998</v>
      </c>
      <c r="I94" s="202"/>
      <c r="J94" s="206">
        <f t="shared" si="7"/>
        <v>43739</v>
      </c>
      <c r="K94" s="207">
        <f>IPCA!$B$5/_xlfn.XLOOKUP(Investimentos!J94,IPCA!$A$5:$A$200,IPCA!$B$5:$B$200)</f>
        <v>0.59741031555090995</v>
      </c>
      <c r="L94" s="208">
        <f t="shared" si="8"/>
        <v>1486.0521858297329</v>
      </c>
      <c r="M94" s="209">
        <f t="shared" si="9"/>
        <v>27</v>
      </c>
      <c r="N94" s="208">
        <f t="shared" si="10"/>
        <v>55.038969845545665</v>
      </c>
      <c r="O94" s="204"/>
      <c r="P94" s="211"/>
      <c r="Q94" s="316"/>
      <c r="R94" s="318"/>
    </row>
    <row r="95" spans="3:18" ht="31.15" customHeight="1">
      <c r="C95" s="315" t="s">
        <v>138</v>
      </c>
      <c r="D95" s="203" t="s">
        <v>139</v>
      </c>
      <c r="E95" s="204">
        <v>19187</v>
      </c>
      <c r="F95" s="205" t="s">
        <v>19</v>
      </c>
      <c r="G95" s="257">
        <v>43760</v>
      </c>
      <c r="H95" s="258">
        <v>1800</v>
      </c>
      <c r="I95" s="202"/>
      <c r="J95" s="206">
        <f t="shared" si="7"/>
        <v>43739</v>
      </c>
      <c r="K95" s="207">
        <f>IPCA!$B$5/_xlfn.XLOOKUP(Investimentos!J95,IPCA!$A$5:$A$200,IPCA!$B$5:$B$200)</f>
        <v>0.59741031555090995</v>
      </c>
      <c r="L95" s="208">
        <f t="shared" si="8"/>
        <v>1075.338567991638</v>
      </c>
      <c r="M95" s="209">
        <f t="shared" si="9"/>
        <v>27</v>
      </c>
      <c r="N95" s="208">
        <f t="shared" si="10"/>
        <v>39.827354370060668</v>
      </c>
      <c r="O95" s="204"/>
      <c r="P95" s="211"/>
      <c r="Q95" s="316"/>
      <c r="R95" s="318"/>
    </row>
    <row r="96" spans="3:18" ht="31.15" customHeight="1">
      <c r="C96" s="315" t="s">
        <v>173</v>
      </c>
      <c r="D96" s="203" t="s">
        <v>139</v>
      </c>
      <c r="E96" s="204">
        <v>907</v>
      </c>
      <c r="F96" s="205" t="s">
        <v>19</v>
      </c>
      <c r="G96" s="257">
        <v>43760</v>
      </c>
      <c r="H96" s="258">
        <v>22400</v>
      </c>
      <c r="I96" s="202"/>
      <c r="J96" s="206">
        <f t="shared" si="7"/>
        <v>43739</v>
      </c>
      <c r="K96" s="207">
        <f>IPCA!$B$5/_xlfn.XLOOKUP(Investimentos!J96,IPCA!$A$5:$A$200,IPCA!$B$5:$B$200)</f>
        <v>0.59741031555090995</v>
      </c>
      <c r="L96" s="208">
        <f t="shared" si="8"/>
        <v>13381.991068340383</v>
      </c>
      <c r="M96" s="209">
        <f t="shared" si="9"/>
        <v>27</v>
      </c>
      <c r="N96" s="208">
        <f t="shared" si="10"/>
        <v>495.62929882742162</v>
      </c>
      <c r="O96" s="204"/>
      <c r="P96" s="211"/>
      <c r="Q96" s="316"/>
      <c r="R96" s="318"/>
    </row>
    <row r="97" spans="3:18" ht="31.15" customHeight="1">
      <c r="C97" s="315" t="s">
        <v>172</v>
      </c>
      <c r="D97" s="203" t="s">
        <v>139</v>
      </c>
      <c r="E97" s="204">
        <v>398</v>
      </c>
      <c r="F97" s="205" t="s">
        <v>19</v>
      </c>
      <c r="G97" s="257">
        <v>43763</v>
      </c>
      <c r="H97" s="258">
        <v>9000</v>
      </c>
      <c r="I97" s="202"/>
      <c r="J97" s="206">
        <f t="shared" si="7"/>
        <v>43739</v>
      </c>
      <c r="K97" s="207">
        <f>IPCA!$B$5/_xlfn.XLOOKUP(Investimentos!J97,IPCA!$A$5:$A$200,IPCA!$B$5:$B$200)</f>
        <v>0.59741031555090995</v>
      </c>
      <c r="L97" s="208">
        <f t="shared" si="8"/>
        <v>5376.6928399581893</v>
      </c>
      <c r="M97" s="209">
        <f t="shared" si="9"/>
        <v>27</v>
      </c>
      <c r="N97" s="208">
        <f t="shared" si="10"/>
        <v>199.13677185030332</v>
      </c>
      <c r="O97" s="204"/>
      <c r="P97" s="211"/>
      <c r="Q97" s="316"/>
      <c r="R97" s="318"/>
    </row>
    <row r="98" spans="3:18" ht="31.15" customHeight="1">
      <c r="C98" s="315" t="s">
        <v>198</v>
      </c>
      <c r="D98" s="203" t="s">
        <v>139</v>
      </c>
      <c r="E98" s="204">
        <v>39025</v>
      </c>
      <c r="F98" s="205" t="s">
        <v>20</v>
      </c>
      <c r="G98" s="257">
        <v>43781</v>
      </c>
      <c r="H98" s="258">
        <v>2537.5</v>
      </c>
      <c r="I98" s="202"/>
      <c r="J98" s="206">
        <f t="shared" si="7"/>
        <v>43770</v>
      </c>
      <c r="K98" s="207">
        <f>IPCA!$B$5/_xlfn.XLOOKUP(Investimentos!J98,IPCA!$A$5:$A$200,IPCA!$B$5:$B$200)</f>
        <v>0.59437883097327626</v>
      </c>
      <c r="L98" s="208">
        <f t="shared" si="8"/>
        <v>1508.2362835946885</v>
      </c>
      <c r="M98" s="209">
        <f t="shared" si="9"/>
        <v>26</v>
      </c>
      <c r="N98" s="208">
        <f t="shared" si="10"/>
        <v>58.009087830564944</v>
      </c>
      <c r="O98" s="204"/>
      <c r="P98" s="211"/>
      <c r="Q98" s="316"/>
      <c r="R98" s="318"/>
    </row>
    <row r="99" spans="3:18" ht="31.15" customHeight="1">
      <c r="C99" s="315" t="s">
        <v>186</v>
      </c>
      <c r="D99" s="203" t="s">
        <v>139</v>
      </c>
      <c r="E99" s="204">
        <v>795</v>
      </c>
      <c r="F99" s="205" t="s">
        <v>20</v>
      </c>
      <c r="G99" s="257">
        <v>43787</v>
      </c>
      <c r="H99" s="258">
        <v>22415.34</v>
      </c>
      <c r="I99" s="202"/>
      <c r="J99" s="206">
        <f t="shared" si="7"/>
        <v>43770</v>
      </c>
      <c r="K99" s="207">
        <f>IPCA!$B$5/_xlfn.XLOOKUP(Investimentos!J99,IPCA!$A$5:$A$200,IPCA!$B$5:$B$200)</f>
        <v>0.59437883097327626</v>
      </c>
      <c r="L99" s="208">
        <f t="shared" si="8"/>
        <v>13323.203585068519</v>
      </c>
      <c r="M99" s="209">
        <f t="shared" si="9"/>
        <v>26</v>
      </c>
      <c r="N99" s="208">
        <f t="shared" si="10"/>
        <v>512.43090711801995</v>
      </c>
      <c r="O99" s="204"/>
      <c r="P99" s="211"/>
      <c r="Q99" s="316"/>
      <c r="R99" s="318"/>
    </row>
    <row r="100" spans="3:18" ht="31.15" customHeight="1">
      <c r="C100" s="315" t="s">
        <v>178</v>
      </c>
      <c r="D100" s="203" t="s">
        <v>139</v>
      </c>
      <c r="E100" s="204">
        <v>1426</v>
      </c>
      <c r="F100" s="205" t="s">
        <v>20</v>
      </c>
      <c r="G100" s="257">
        <v>43794</v>
      </c>
      <c r="H100" s="258">
        <v>4310.03</v>
      </c>
      <c r="I100" s="202"/>
      <c r="J100" s="206">
        <f t="shared" si="7"/>
        <v>43770</v>
      </c>
      <c r="K100" s="207">
        <f>IPCA!$B$5/_xlfn.XLOOKUP(Investimentos!J100,IPCA!$A$5:$A$200,IPCA!$B$5:$B$200)</f>
        <v>0.59437883097327626</v>
      </c>
      <c r="L100" s="208">
        <f t="shared" si="8"/>
        <v>2561.7905928597497</v>
      </c>
      <c r="M100" s="209">
        <f t="shared" si="9"/>
        <v>26</v>
      </c>
      <c r="N100" s="208">
        <f t="shared" si="10"/>
        <v>98.530407417682682</v>
      </c>
      <c r="O100" s="204"/>
      <c r="P100" s="211"/>
      <c r="Q100" s="316"/>
      <c r="R100" s="318"/>
    </row>
    <row r="101" spans="3:18" ht="31.15" customHeight="1">
      <c r="C101" s="315" t="s">
        <v>178</v>
      </c>
      <c r="D101" s="203" t="s">
        <v>139</v>
      </c>
      <c r="E101" s="204">
        <v>462</v>
      </c>
      <c r="F101" s="205" t="s">
        <v>20</v>
      </c>
      <c r="G101" s="257">
        <v>43797</v>
      </c>
      <c r="H101" s="258">
        <v>500</v>
      </c>
      <c r="I101" s="202"/>
      <c r="J101" s="206">
        <f t="shared" si="7"/>
        <v>43770</v>
      </c>
      <c r="K101" s="207">
        <f>IPCA!$B$5/_xlfn.XLOOKUP(Investimentos!J101,IPCA!$A$5:$A$200,IPCA!$B$5:$B$200)</f>
        <v>0.59437883097327626</v>
      </c>
      <c r="L101" s="208">
        <f t="shared" si="8"/>
        <v>297.18941548663815</v>
      </c>
      <c r="M101" s="209">
        <f t="shared" si="9"/>
        <v>26</v>
      </c>
      <c r="N101" s="208">
        <f t="shared" si="10"/>
        <v>11.430362134101468</v>
      </c>
      <c r="O101" s="204"/>
      <c r="P101" s="211"/>
      <c r="Q101" s="316"/>
      <c r="R101" s="318"/>
    </row>
    <row r="102" spans="3:18" ht="31.15" customHeight="1">
      <c r="C102" s="315" t="s">
        <v>173</v>
      </c>
      <c r="D102" s="203" t="s">
        <v>139</v>
      </c>
      <c r="E102" s="204">
        <v>918</v>
      </c>
      <c r="F102" s="205" t="s">
        <v>20</v>
      </c>
      <c r="G102" s="257">
        <v>43810</v>
      </c>
      <c r="H102" s="258">
        <v>42500</v>
      </c>
      <c r="I102" s="202"/>
      <c r="J102" s="206">
        <f t="shared" si="7"/>
        <v>43800</v>
      </c>
      <c r="K102" s="207">
        <f>IPCA!$B$5/_xlfn.XLOOKUP(Investimentos!J102,IPCA!$A$5:$A$200,IPCA!$B$5:$B$200)</f>
        <v>0.58762088247732713</v>
      </c>
      <c r="L102" s="208">
        <f t="shared" si="8"/>
        <v>24973.887505286402</v>
      </c>
      <c r="M102" s="209">
        <f t="shared" si="9"/>
        <v>26</v>
      </c>
      <c r="N102" s="208">
        <f t="shared" si="10"/>
        <v>960.5341348187078</v>
      </c>
      <c r="O102" s="204"/>
      <c r="P102" s="211"/>
      <c r="Q102" s="316"/>
      <c r="R102" s="318"/>
    </row>
    <row r="103" spans="3:18" ht="31.15" customHeight="1">
      <c r="C103" s="315" t="s">
        <v>173</v>
      </c>
      <c r="D103" s="203" t="s">
        <v>139</v>
      </c>
      <c r="E103" s="204">
        <v>919</v>
      </c>
      <c r="F103" s="205" t="s">
        <v>20</v>
      </c>
      <c r="G103" s="257">
        <v>43810</v>
      </c>
      <c r="H103" s="258">
        <v>14000</v>
      </c>
      <c r="I103" s="202"/>
      <c r="J103" s="206">
        <f t="shared" si="7"/>
        <v>43800</v>
      </c>
      <c r="K103" s="207">
        <f>IPCA!$B$5/_xlfn.XLOOKUP(Investimentos!J103,IPCA!$A$5:$A$200,IPCA!$B$5:$B$200)</f>
        <v>0.58762088247732713</v>
      </c>
      <c r="L103" s="208">
        <f t="shared" si="8"/>
        <v>8226.6923546825801</v>
      </c>
      <c r="M103" s="209">
        <f t="shared" si="9"/>
        <v>26</v>
      </c>
      <c r="N103" s="208">
        <f t="shared" si="10"/>
        <v>316.41124441086845</v>
      </c>
      <c r="O103" s="204"/>
      <c r="P103" s="211"/>
      <c r="Q103" s="316"/>
      <c r="R103" s="318"/>
    </row>
    <row r="104" spans="3:18" ht="31.15" customHeight="1">
      <c r="C104" s="315" t="s">
        <v>186</v>
      </c>
      <c r="D104" s="203" t="s">
        <v>139</v>
      </c>
      <c r="E104" s="204">
        <v>865</v>
      </c>
      <c r="F104" s="205" t="s">
        <v>20</v>
      </c>
      <c r="G104" s="257">
        <v>43817</v>
      </c>
      <c r="H104" s="258">
        <v>22415.34</v>
      </c>
      <c r="I104" s="202"/>
      <c r="J104" s="206">
        <f t="shared" si="7"/>
        <v>43800</v>
      </c>
      <c r="K104" s="207">
        <f>IPCA!$B$5/_xlfn.XLOOKUP(Investimentos!J104,IPCA!$A$5:$A$200,IPCA!$B$5:$B$200)</f>
        <v>0.58762088247732713</v>
      </c>
      <c r="L104" s="208">
        <f t="shared" si="8"/>
        <v>13171.72187182933</v>
      </c>
      <c r="M104" s="209">
        <f t="shared" si="9"/>
        <v>26</v>
      </c>
      <c r="N104" s="208">
        <f t="shared" si="10"/>
        <v>506.60468737805115</v>
      </c>
      <c r="O104" s="204"/>
      <c r="P104" s="211"/>
      <c r="Q104" s="316"/>
      <c r="R104" s="318"/>
    </row>
    <row r="105" spans="3:18" ht="31.15" customHeight="1">
      <c r="C105" s="315" t="s">
        <v>138</v>
      </c>
      <c r="D105" s="203" t="s">
        <v>139</v>
      </c>
      <c r="E105" s="204">
        <v>60</v>
      </c>
      <c r="F105" s="205" t="s">
        <v>20</v>
      </c>
      <c r="G105" s="257">
        <v>43818</v>
      </c>
      <c r="H105" s="258">
        <v>12149.85</v>
      </c>
      <c r="I105" s="202"/>
      <c r="J105" s="206">
        <f t="shared" si="7"/>
        <v>43800</v>
      </c>
      <c r="K105" s="207">
        <f>IPCA!$B$5/_xlfn.XLOOKUP(Investimentos!J105,IPCA!$A$5:$A$200,IPCA!$B$5:$B$200)</f>
        <v>0.58762088247732713</v>
      </c>
      <c r="L105" s="208">
        <f t="shared" si="8"/>
        <v>7139.5055789671533</v>
      </c>
      <c r="M105" s="209">
        <f t="shared" si="9"/>
        <v>26</v>
      </c>
      <c r="N105" s="208">
        <f t="shared" si="10"/>
        <v>274.59636842181357</v>
      </c>
      <c r="O105" s="204"/>
      <c r="P105" s="211"/>
      <c r="Q105" s="316"/>
      <c r="R105" s="318"/>
    </row>
    <row r="106" spans="3:18" ht="31.15" customHeight="1">
      <c r="C106" s="315" t="s">
        <v>138</v>
      </c>
      <c r="D106" s="203" t="s">
        <v>139</v>
      </c>
      <c r="E106" s="204">
        <v>19487</v>
      </c>
      <c r="F106" s="205" t="s">
        <v>20</v>
      </c>
      <c r="G106" s="257">
        <v>43818</v>
      </c>
      <c r="H106" s="258">
        <v>1800</v>
      </c>
      <c r="I106" s="202"/>
      <c r="J106" s="206">
        <f t="shared" si="7"/>
        <v>43800</v>
      </c>
      <c r="K106" s="207">
        <f>IPCA!$B$5/_xlfn.XLOOKUP(Investimentos!J106,IPCA!$A$5:$A$200,IPCA!$B$5:$B$200)</f>
        <v>0.58762088247732713</v>
      </c>
      <c r="L106" s="208">
        <f t="shared" si="8"/>
        <v>1057.7175884591888</v>
      </c>
      <c r="M106" s="209">
        <f t="shared" si="9"/>
        <v>26</v>
      </c>
      <c r="N106" s="208">
        <f t="shared" si="10"/>
        <v>40.681445709968798</v>
      </c>
      <c r="O106" s="204"/>
      <c r="P106" s="211"/>
      <c r="Q106" s="316"/>
      <c r="R106" s="318"/>
    </row>
    <row r="107" spans="3:18" ht="31.15" customHeight="1">
      <c r="C107" s="315" t="s">
        <v>191</v>
      </c>
      <c r="D107" s="203" t="s">
        <v>139</v>
      </c>
      <c r="E107" s="204">
        <v>4004</v>
      </c>
      <c r="F107" s="205" t="s">
        <v>20</v>
      </c>
      <c r="G107" s="257">
        <v>43830</v>
      </c>
      <c r="H107" s="258">
        <v>19081.23</v>
      </c>
      <c r="I107" s="202"/>
      <c r="J107" s="206">
        <f t="shared" si="7"/>
        <v>43800</v>
      </c>
      <c r="K107" s="207">
        <f>IPCA!$B$5/_xlfn.XLOOKUP(Investimentos!J107,IPCA!$A$5:$A$200,IPCA!$B$5:$B$200)</f>
        <v>0.58762088247732713</v>
      </c>
      <c r="L107" s="208">
        <f t="shared" si="8"/>
        <v>11212.529211352849</v>
      </c>
      <c r="M107" s="209">
        <f t="shared" si="9"/>
        <v>26</v>
      </c>
      <c r="N107" s="208">
        <f t="shared" si="10"/>
        <v>431.25112351357109</v>
      </c>
      <c r="O107" s="204"/>
      <c r="P107" s="211"/>
      <c r="Q107" s="316"/>
      <c r="R107" s="318"/>
    </row>
    <row r="108" spans="3:18" ht="31.15" customHeight="1">
      <c r="C108" s="315" t="s">
        <v>194</v>
      </c>
      <c r="D108" s="203" t="s">
        <v>139</v>
      </c>
      <c r="E108" s="204">
        <v>771</v>
      </c>
      <c r="F108" s="205" t="s">
        <v>20</v>
      </c>
      <c r="G108" s="257">
        <v>43830</v>
      </c>
      <c r="H108" s="258">
        <v>9648</v>
      </c>
      <c r="I108" s="202"/>
      <c r="J108" s="206">
        <f t="shared" si="7"/>
        <v>43800</v>
      </c>
      <c r="K108" s="207">
        <f>IPCA!$B$5/_xlfn.XLOOKUP(Investimentos!J108,IPCA!$A$5:$A$200,IPCA!$B$5:$B$200)</f>
        <v>0.58762088247732713</v>
      </c>
      <c r="L108" s="208">
        <f t="shared" si="8"/>
        <v>0</v>
      </c>
      <c r="M108" s="209">
        <f t="shared" si="9"/>
        <v>26</v>
      </c>
      <c r="N108" s="208">
        <f t="shared" si="10"/>
        <v>0</v>
      </c>
      <c r="O108" s="204"/>
      <c r="P108" s="211"/>
      <c r="Q108" s="320" t="s">
        <v>253</v>
      </c>
      <c r="R108" s="321" t="s">
        <v>257</v>
      </c>
    </row>
    <row r="109" spans="3:18" ht="31.15" customHeight="1">
      <c r="C109" s="315" t="s">
        <v>181</v>
      </c>
      <c r="D109" s="203" t="s">
        <v>139</v>
      </c>
      <c r="E109" s="204">
        <v>4093</v>
      </c>
      <c r="F109" s="205" t="s">
        <v>20</v>
      </c>
      <c r="G109" s="257">
        <v>43879</v>
      </c>
      <c r="H109" s="258">
        <v>10180</v>
      </c>
      <c r="I109" s="202"/>
      <c r="J109" s="206">
        <f t="shared" si="7"/>
        <v>43862</v>
      </c>
      <c r="K109" s="207">
        <f>IPCA!$B$5/_xlfn.XLOOKUP(Investimentos!J109,IPCA!$A$5:$A$200,IPCA!$B$5:$B$200)</f>
        <v>0.5849272650732027</v>
      </c>
      <c r="L109" s="208">
        <f t="shared" si="8"/>
        <v>5954.559558445203</v>
      </c>
      <c r="M109" s="209">
        <f t="shared" si="9"/>
        <v>26</v>
      </c>
      <c r="N109" s="208">
        <f t="shared" si="10"/>
        <v>229.02152147866167</v>
      </c>
      <c r="O109" s="204"/>
      <c r="P109" s="211"/>
      <c r="Q109" s="316"/>
      <c r="R109" s="318"/>
    </row>
    <row r="110" spans="3:18" ht="31.15" customHeight="1">
      <c r="C110" s="315" t="s">
        <v>186</v>
      </c>
      <c r="D110" s="203" t="s">
        <v>139</v>
      </c>
      <c r="E110" s="204">
        <v>1139</v>
      </c>
      <c r="F110" s="205" t="s">
        <v>20</v>
      </c>
      <c r="G110" s="257">
        <v>43915</v>
      </c>
      <c r="H110" s="258">
        <v>22415.34</v>
      </c>
      <c r="I110" s="202"/>
      <c r="J110" s="206">
        <f t="shared" si="7"/>
        <v>43891</v>
      </c>
      <c r="K110" s="207">
        <f>IPCA!$B$5/_xlfn.XLOOKUP(Investimentos!J110,IPCA!$A$5:$A$200,IPCA!$B$5:$B$200)</f>
        <v>0.58451824720622081</v>
      </c>
      <c r="L110" s="208">
        <f t="shared" si="8"/>
        <v>13102.17524733149</v>
      </c>
      <c r="M110" s="209">
        <f t="shared" si="9"/>
        <v>26</v>
      </c>
      <c r="N110" s="208">
        <f t="shared" si="10"/>
        <v>503.9298172050573</v>
      </c>
      <c r="O110" s="204"/>
      <c r="P110" s="211"/>
      <c r="Q110" s="316"/>
      <c r="R110" s="318"/>
    </row>
    <row r="111" spans="3:18" ht="31.15" customHeight="1">
      <c r="C111" s="315" t="s">
        <v>194</v>
      </c>
      <c r="D111" s="203" t="s">
        <v>139</v>
      </c>
      <c r="E111" s="204">
        <v>946</v>
      </c>
      <c r="F111" s="205" t="s">
        <v>20</v>
      </c>
      <c r="G111" s="257">
        <v>43955</v>
      </c>
      <c r="H111" s="258">
        <v>1340</v>
      </c>
      <c r="I111" s="202"/>
      <c r="J111" s="206">
        <f t="shared" si="7"/>
        <v>43952</v>
      </c>
      <c r="K111" s="207">
        <f>IPCA!$B$5/_xlfn.XLOOKUP(Investimentos!J111,IPCA!$A$5:$A$200,IPCA!$B$5:$B$200)</f>
        <v>0.58857228921333304</v>
      </c>
      <c r="L111" s="208">
        <f t="shared" si="8"/>
        <v>788.68686754586633</v>
      </c>
      <c r="M111" s="209">
        <f t="shared" si="9"/>
        <v>26</v>
      </c>
      <c r="N111" s="208">
        <f t="shared" si="10"/>
        <v>30.334110290225627</v>
      </c>
      <c r="O111" s="204"/>
      <c r="P111" s="211"/>
      <c r="Q111" s="316"/>
      <c r="R111" s="318"/>
    </row>
    <row r="112" spans="3:18" ht="31.15" customHeight="1">
      <c r="C112" s="315" t="s">
        <v>194</v>
      </c>
      <c r="D112" s="203" t="s">
        <v>139</v>
      </c>
      <c r="E112" s="204">
        <v>947</v>
      </c>
      <c r="F112" s="205" t="s">
        <v>20</v>
      </c>
      <c r="G112" s="257">
        <v>43955</v>
      </c>
      <c r="H112" s="258">
        <v>12060</v>
      </c>
      <c r="I112" s="202"/>
      <c r="J112" s="206">
        <f t="shared" si="7"/>
        <v>43952</v>
      </c>
      <c r="K112" s="207">
        <f>IPCA!$B$5/_xlfn.XLOOKUP(Investimentos!J112,IPCA!$A$5:$A$200,IPCA!$B$5:$B$200)</f>
        <v>0.58857228921333304</v>
      </c>
      <c r="L112" s="208">
        <f t="shared" si="8"/>
        <v>7098.1818079127961</v>
      </c>
      <c r="M112" s="209">
        <f t="shared" si="9"/>
        <v>26</v>
      </c>
      <c r="N112" s="208">
        <f t="shared" si="10"/>
        <v>273.00699261203061</v>
      </c>
      <c r="O112" s="204"/>
      <c r="P112" s="211"/>
      <c r="Q112" s="316"/>
      <c r="R112" s="318"/>
    </row>
    <row r="113" spans="3:18" ht="31.15" customHeight="1">
      <c r="C113" s="315" t="s">
        <v>194</v>
      </c>
      <c r="D113" s="203" t="s">
        <v>139</v>
      </c>
      <c r="E113" s="204">
        <v>948</v>
      </c>
      <c r="F113" s="205" t="s">
        <v>20</v>
      </c>
      <c r="G113" s="257">
        <v>43955</v>
      </c>
      <c r="H113" s="258">
        <v>4600</v>
      </c>
      <c r="I113" s="202"/>
      <c r="J113" s="206">
        <f t="shared" si="7"/>
        <v>43952</v>
      </c>
      <c r="K113" s="207">
        <f>IPCA!$B$5/_xlfn.XLOOKUP(Investimentos!J113,IPCA!$A$5:$A$200,IPCA!$B$5:$B$200)</f>
        <v>0.58857228921333304</v>
      </c>
      <c r="L113" s="208">
        <f t="shared" si="8"/>
        <v>2707.4325303813321</v>
      </c>
      <c r="M113" s="209">
        <f t="shared" si="9"/>
        <v>26</v>
      </c>
      <c r="N113" s="208">
        <f t="shared" si="10"/>
        <v>104.132020399282</v>
      </c>
      <c r="O113" s="204"/>
      <c r="P113" s="211"/>
      <c r="Q113" s="316"/>
      <c r="R113" s="318"/>
    </row>
    <row r="114" spans="3:18" ht="31.15" customHeight="1">
      <c r="C114" s="315" t="s">
        <v>186</v>
      </c>
      <c r="D114" s="203" t="s">
        <v>139</v>
      </c>
      <c r="E114" s="204">
        <v>1233</v>
      </c>
      <c r="F114" s="205" t="s">
        <v>20</v>
      </c>
      <c r="G114" s="257">
        <v>43957</v>
      </c>
      <c r="H114" s="258">
        <v>17932.27</v>
      </c>
      <c r="I114" s="202"/>
      <c r="J114" s="206">
        <f t="shared" si="7"/>
        <v>43952</v>
      </c>
      <c r="K114" s="207">
        <f>IPCA!$B$5/_xlfn.XLOOKUP(Investimentos!J114,IPCA!$A$5:$A$200,IPCA!$B$5:$B$200)</f>
        <v>0.58857228921333304</v>
      </c>
      <c r="L114" s="208">
        <f t="shared" si="8"/>
        <v>10554.437204691576</v>
      </c>
      <c r="M114" s="209">
        <f t="shared" si="9"/>
        <v>26</v>
      </c>
      <c r="N114" s="208">
        <f t="shared" si="10"/>
        <v>405.93989248813756</v>
      </c>
      <c r="O114" s="204"/>
      <c r="P114" s="211"/>
      <c r="Q114" s="316"/>
      <c r="R114" s="318"/>
    </row>
    <row r="115" spans="3:18" ht="31.15" customHeight="1">
      <c r="C115" s="315" t="s">
        <v>186</v>
      </c>
      <c r="D115" s="203" t="s">
        <v>139</v>
      </c>
      <c r="E115" s="204">
        <v>950</v>
      </c>
      <c r="F115" s="205" t="s">
        <v>20</v>
      </c>
      <c r="G115" s="257">
        <v>43980</v>
      </c>
      <c r="H115" s="258">
        <v>22415.34</v>
      </c>
      <c r="I115" s="202"/>
      <c r="J115" s="206">
        <f t="shared" si="7"/>
        <v>43952</v>
      </c>
      <c r="K115" s="207">
        <f>IPCA!$B$5/_xlfn.XLOOKUP(Investimentos!J115,IPCA!$A$5:$A$200,IPCA!$B$5:$B$200)</f>
        <v>0.58857228921333304</v>
      </c>
      <c r="L115" s="208">
        <f t="shared" si="8"/>
        <v>13193.047977295193</v>
      </c>
      <c r="M115" s="209">
        <f t="shared" si="9"/>
        <v>26</v>
      </c>
      <c r="N115" s="208">
        <f t="shared" si="10"/>
        <v>507.42492220366125</v>
      </c>
      <c r="O115" s="204"/>
      <c r="P115" s="211"/>
      <c r="Q115" s="316"/>
      <c r="R115" s="318"/>
    </row>
    <row r="116" spans="3:18" ht="31.15" customHeight="1">
      <c r="C116" s="315" t="s">
        <v>186</v>
      </c>
      <c r="D116" s="203" t="s">
        <v>139</v>
      </c>
      <c r="E116" s="204">
        <v>1045</v>
      </c>
      <c r="F116" s="205" t="s">
        <v>20</v>
      </c>
      <c r="G116" s="257">
        <v>43980</v>
      </c>
      <c r="H116" s="258">
        <v>22415.34</v>
      </c>
      <c r="I116" s="202"/>
      <c r="J116" s="206">
        <f t="shared" si="7"/>
        <v>43952</v>
      </c>
      <c r="K116" s="207">
        <f>IPCA!$B$5/_xlfn.XLOOKUP(Investimentos!J116,IPCA!$A$5:$A$200,IPCA!$B$5:$B$200)</f>
        <v>0.58857228921333304</v>
      </c>
      <c r="L116" s="208">
        <f t="shared" si="8"/>
        <v>13193.047977295193</v>
      </c>
      <c r="M116" s="209">
        <f t="shared" si="9"/>
        <v>26</v>
      </c>
      <c r="N116" s="208">
        <f t="shared" si="10"/>
        <v>507.42492220366125</v>
      </c>
      <c r="O116" s="204"/>
      <c r="P116" s="211"/>
      <c r="Q116" s="316"/>
      <c r="R116" s="318"/>
    </row>
    <row r="117" spans="3:18" ht="31.15" customHeight="1">
      <c r="C117" s="315" t="s">
        <v>186</v>
      </c>
      <c r="D117" s="203" t="s">
        <v>139</v>
      </c>
      <c r="E117" s="204">
        <v>980</v>
      </c>
      <c r="F117" s="205" t="s">
        <v>20</v>
      </c>
      <c r="G117" s="257">
        <v>43980</v>
      </c>
      <c r="H117" s="258">
        <v>22415.34</v>
      </c>
      <c r="I117" s="202"/>
      <c r="J117" s="206">
        <f t="shared" si="7"/>
        <v>43952</v>
      </c>
      <c r="K117" s="207">
        <f>IPCA!$B$5/_xlfn.XLOOKUP(Investimentos!J117,IPCA!$A$5:$A$200,IPCA!$B$5:$B$200)</f>
        <v>0.58857228921333304</v>
      </c>
      <c r="L117" s="208">
        <f t="shared" si="8"/>
        <v>13193.047977295193</v>
      </c>
      <c r="M117" s="209">
        <f t="shared" si="9"/>
        <v>26</v>
      </c>
      <c r="N117" s="208">
        <f t="shared" si="10"/>
        <v>507.42492220366125</v>
      </c>
      <c r="O117" s="204"/>
      <c r="P117" s="211"/>
      <c r="Q117" s="316"/>
      <c r="R117" s="318"/>
    </row>
    <row r="118" spans="3:18" ht="31.15" customHeight="1">
      <c r="C118" s="315" t="s">
        <v>186</v>
      </c>
      <c r="D118" s="203" t="s">
        <v>139</v>
      </c>
      <c r="E118" s="204">
        <v>1364</v>
      </c>
      <c r="F118" s="205" t="s">
        <v>20</v>
      </c>
      <c r="G118" s="257">
        <v>44021</v>
      </c>
      <c r="H118" s="258">
        <v>26898.41</v>
      </c>
      <c r="I118" s="202"/>
      <c r="J118" s="206">
        <f t="shared" si="7"/>
        <v>44013</v>
      </c>
      <c r="K118" s="207">
        <f>IPCA!$B$5/_xlfn.XLOOKUP(Investimentos!J118,IPCA!$A$5:$A$200,IPCA!$B$5:$B$200)</f>
        <v>0.58494039811923371</v>
      </c>
      <c r="L118" s="208">
        <f t="shared" si="8"/>
        <v>0</v>
      </c>
      <c r="M118" s="209">
        <f t="shared" si="9"/>
        <v>26</v>
      </c>
      <c r="N118" s="208">
        <f t="shared" si="10"/>
        <v>0</v>
      </c>
      <c r="O118" s="204"/>
      <c r="P118" s="211"/>
      <c r="Q118" s="320" t="s">
        <v>253</v>
      </c>
      <c r="R118" s="321" t="s">
        <v>258</v>
      </c>
    </row>
    <row r="119" spans="3:18" ht="31.15" customHeight="1">
      <c r="C119" s="315" t="s">
        <v>194</v>
      </c>
      <c r="D119" s="203" t="s">
        <v>139</v>
      </c>
      <c r="E119" s="204">
        <v>1010</v>
      </c>
      <c r="F119" s="205" t="s">
        <v>20</v>
      </c>
      <c r="G119" s="257">
        <v>44025</v>
      </c>
      <c r="H119" s="258">
        <v>3680</v>
      </c>
      <c r="I119" s="202"/>
      <c r="J119" s="206">
        <f t="shared" si="7"/>
        <v>44013</v>
      </c>
      <c r="K119" s="207">
        <f>IPCA!$B$5/_xlfn.XLOOKUP(Investimentos!J119,IPCA!$A$5:$A$200,IPCA!$B$5:$B$200)</f>
        <v>0.58494039811923371</v>
      </c>
      <c r="L119" s="208">
        <f t="shared" si="8"/>
        <v>2152.5806650787799</v>
      </c>
      <c r="M119" s="209">
        <f t="shared" si="9"/>
        <v>26</v>
      </c>
      <c r="N119" s="208">
        <f t="shared" si="10"/>
        <v>82.79156404149154</v>
      </c>
      <c r="O119" s="204"/>
      <c r="P119" s="211"/>
      <c r="Q119" s="316"/>
      <c r="R119" s="318"/>
    </row>
    <row r="120" spans="3:18" ht="31.15" customHeight="1">
      <c r="C120" s="315" t="s">
        <v>194</v>
      </c>
      <c r="D120" s="203" t="s">
        <v>139</v>
      </c>
      <c r="E120" s="204">
        <v>1011</v>
      </c>
      <c r="F120" s="205" t="s">
        <v>20</v>
      </c>
      <c r="G120" s="257">
        <v>44033</v>
      </c>
      <c r="H120" s="258">
        <v>12060</v>
      </c>
      <c r="I120" s="202"/>
      <c r="J120" s="206">
        <f t="shared" si="7"/>
        <v>44013</v>
      </c>
      <c r="K120" s="207">
        <f>IPCA!$B$5/_xlfn.XLOOKUP(Investimentos!J120,IPCA!$A$5:$A$200,IPCA!$B$5:$B$200)</f>
        <v>0.58494039811923371</v>
      </c>
      <c r="L120" s="208">
        <f t="shared" si="8"/>
        <v>7054.3812013179586</v>
      </c>
      <c r="M120" s="209">
        <f t="shared" si="9"/>
        <v>26</v>
      </c>
      <c r="N120" s="208">
        <f t="shared" si="10"/>
        <v>271.32235389684456</v>
      </c>
      <c r="O120" s="204"/>
      <c r="P120" s="211"/>
      <c r="Q120" s="316"/>
      <c r="R120" s="318"/>
    </row>
    <row r="121" spans="3:18" ht="31.15" customHeight="1">
      <c r="C121" s="315" t="s">
        <v>194</v>
      </c>
      <c r="D121" s="203" t="s">
        <v>139</v>
      </c>
      <c r="E121" s="204">
        <v>1014</v>
      </c>
      <c r="F121" s="205" t="s">
        <v>20</v>
      </c>
      <c r="G121" s="257">
        <v>44033</v>
      </c>
      <c r="H121" s="258">
        <v>1340</v>
      </c>
      <c r="I121" s="202"/>
      <c r="J121" s="206">
        <f t="shared" si="7"/>
        <v>44013</v>
      </c>
      <c r="K121" s="207">
        <f>IPCA!$B$5/_xlfn.XLOOKUP(Investimentos!J121,IPCA!$A$5:$A$200,IPCA!$B$5:$B$200)</f>
        <v>0.58494039811923371</v>
      </c>
      <c r="L121" s="208">
        <f t="shared" si="8"/>
        <v>783.82013347977318</v>
      </c>
      <c r="M121" s="209">
        <f t="shared" si="9"/>
        <v>26</v>
      </c>
      <c r="N121" s="208">
        <f t="shared" si="10"/>
        <v>30.146928210760507</v>
      </c>
      <c r="O121" s="204"/>
      <c r="P121" s="211"/>
      <c r="Q121" s="316"/>
      <c r="R121" s="318"/>
    </row>
    <row r="122" spans="3:18" ht="31.15" customHeight="1">
      <c r="C122" s="315" t="s">
        <v>186</v>
      </c>
      <c r="D122" s="203" t="s">
        <v>139</v>
      </c>
      <c r="E122" s="204">
        <v>1403</v>
      </c>
      <c r="F122" s="205" t="s">
        <v>20</v>
      </c>
      <c r="G122" s="257">
        <v>44047</v>
      </c>
      <c r="H122" s="258">
        <v>20173.810000000001</v>
      </c>
      <c r="I122" s="202"/>
      <c r="J122" s="206">
        <f t="shared" si="7"/>
        <v>44044</v>
      </c>
      <c r="K122" s="207">
        <f>IPCA!$B$5/_xlfn.XLOOKUP(Investimentos!J122,IPCA!$A$5:$A$200,IPCA!$B$5:$B$200)</f>
        <v>0.58353958778973614</v>
      </c>
      <c r="L122" s="208">
        <f t="shared" si="8"/>
        <v>11772.216771548457</v>
      </c>
      <c r="M122" s="209">
        <f t="shared" si="9"/>
        <v>26</v>
      </c>
      <c r="N122" s="208">
        <f t="shared" si="10"/>
        <v>452.77756813647915</v>
      </c>
      <c r="O122" s="204"/>
      <c r="P122" s="211"/>
      <c r="Q122" s="316"/>
      <c r="R122" s="318"/>
    </row>
    <row r="123" spans="3:18" ht="31.15" customHeight="1">
      <c r="C123" s="315" t="s">
        <v>186</v>
      </c>
      <c r="D123" s="203" t="s">
        <v>139</v>
      </c>
      <c r="E123" s="204">
        <v>1404</v>
      </c>
      <c r="F123" s="205" t="s">
        <v>20</v>
      </c>
      <c r="G123" s="257">
        <v>44047</v>
      </c>
      <c r="H123" s="258">
        <v>1120.76</v>
      </c>
      <c r="I123" s="202"/>
      <c r="J123" s="206">
        <f t="shared" si="7"/>
        <v>44044</v>
      </c>
      <c r="K123" s="207">
        <f>IPCA!$B$5/_xlfn.XLOOKUP(Investimentos!J123,IPCA!$A$5:$A$200,IPCA!$B$5:$B$200)</f>
        <v>0.58353958778973614</v>
      </c>
      <c r="L123" s="208">
        <f t="shared" si="8"/>
        <v>654.00782841122464</v>
      </c>
      <c r="M123" s="209">
        <f t="shared" si="9"/>
        <v>26</v>
      </c>
      <c r="N123" s="208">
        <f t="shared" si="10"/>
        <v>25.154147246585563</v>
      </c>
      <c r="O123" s="204"/>
      <c r="P123" s="211"/>
      <c r="Q123" s="316"/>
      <c r="R123" s="318"/>
    </row>
    <row r="124" spans="3:18" ht="31.15" customHeight="1">
      <c r="C124" s="315" t="s">
        <v>186</v>
      </c>
      <c r="D124" s="203" t="s">
        <v>139</v>
      </c>
      <c r="E124" s="204">
        <v>1405</v>
      </c>
      <c r="F124" s="205" t="s">
        <v>20</v>
      </c>
      <c r="G124" s="257">
        <v>44047</v>
      </c>
      <c r="H124" s="258">
        <v>1120.77</v>
      </c>
      <c r="I124" s="202"/>
      <c r="J124" s="206">
        <f t="shared" si="7"/>
        <v>44044</v>
      </c>
      <c r="K124" s="207">
        <f>IPCA!$B$5/_xlfn.XLOOKUP(Investimentos!J124,IPCA!$A$5:$A$200,IPCA!$B$5:$B$200)</f>
        <v>0.58353958778973614</v>
      </c>
      <c r="L124" s="208">
        <f t="shared" si="8"/>
        <v>654.0136638071026</v>
      </c>
      <c r="M124" s="209">
        <f t="shared" si="9"/>
        <v>26</v>
      </c>
      <c r="N124" s="208">
        <f t="shared" si="10"/>
        <v>25.154371684888563</v>
      </c>
      <c r="O124" s="204"/>
      <c r="P124" s="211"/>
      <c r="Q124" s="316"/>
      <c r="R124" s="318"/>
    </row>
    <row r="125" spans="3:18" ht="31.15" customHeight="1">
      <c r="C125" s="315" t="s">
        <v>186</v>
      </c>
      <c r="D125" s="203" t="s">
        <v>139</v>
      </c>
      <c r="E125" s="204">
        <v>1414</v>
      </c>
      <c r="F125" s="205" t="s">
        <v>20</v>
      </c>
      <c r="G125" s="257">
        <v>44048</v>
      </c>
      <c r="H125" s="258">
        <v>22415.34</v>
      </c>
      <c r="I125" s="202"/>
      <c r="J125" s="206">
        <f t="shared" si="7"/>
        <v>44044</v>
      </c>
      <c r="K125" s="207">
        <f>IPCA!$B$5/_xlfn.XLOOKUP(Investimentos!J125,IPCA!$A$5:$A$200,IPCA!$B$5:$B$200)</f>
        <v>0.58353958778973614</v>
      </c>
      <c r="L125" s="208">
        <f t="shared" si="8"/>
        <v>13080.238263766783</v>
      </c>
      <c r="M125" s="209">
        <f t="shared" si="9"/>
        <v>26</v>
      </c>
      <c r="N125" s="208">
        <f t="shared" si="10"/>
        <v>503.0860870679532</v>
      </c>
      <c r="O125" s="204"/>
      <c r="P125" s="211"/>
      <c r="Q125" s="316"/>
      <c r="R125" s="318"/>
    </row>
    <row r="126" spans="3:18" ht="31.15" customHeight="1">
      <c r="C126" s="315" t="s">
        <v>186</v>
      </c>
      <c r="D126" s="203" t="s">
        <v>139</v>
      </c>
      <c r="E126" s="204">
        <v>1478</v>
      </c>
      <c r="F126" s="205" t="s">
        <v>20</v>
      </c>
      <c r="G126" s="257">
        <v>44082</v>
      </c>
      <c r="H126" s="258">
        <v>22415.34</v>
      </c>
      <c r="I126" s="202"/>
      <c r="J126" s="206">
        <f t="shared" si="7"/>
        <v>44075</v>
      </c>
      <c r="K126" s="207">
        <f>IPCA!$B$5/_xlfn.XLOOKUP(Investimentos!J126,IPCA!$A$5:$A$200,IPCA!$B$5:$B$200)</f>
        <v>0.57982844160059355</v>
      </c>
      <c r="L126" s="208">
        <f t="shared" si="8"/>
        <v>12997.051660147448</v>
      </c>
      <c r="M126" s="209">
        <f t="shared" si="9"/>
        <v>26</v>
      </c>
      <c r="N126" s="208">
        <f t="shared" si="10"/>
        <v>499.88660231336337</v>
      </c>
      <c r="O126" s="204"/>
      <c r="P126" s="211"/>
      <c r="Q126" s="316"/>
      <c r="R126" s="318"/>
    </row>
    <row r="127" spans="3:18" ht="31.15" customHeight="1">
      <c r="C127" s="315" t="s">
        <v>186</v>
      </c>
      <c r="D127" s="203" t="s">
        <v>139</v>
      </c>
      <c r="E127" s="204">
        <v>1528</v>
      </c>
      <c r="F127" s="205" t="s">
        <v>20</v>
      </c>
      <c r="G127" s="257">
        <v>44099</v>
      </c>
      <c r="H127" s="258">
        <v>22415.34</v>
      </c>
      <c r="I127" s="202"/>
      <c r="J127" s="206">
        <f t="shared" si="7"/>
        <v>44075</v>
      </c>
      <c r="K127" s="207">
        <f>IPCA!$B$5/_xlfn.XLOOKUP(Investimentos!J127,IPCA!$A$5:$A$200,IPCA!$B$5:$B$200)</f>
        <v>0.57982844160059355</v>
      </c>
      <c r="L127" s="208">
        <f t="shared" si="8"/>
        <v>12997.051660147448</v>
      </c>
      <c r="M127" s="209">
        <f t="shared" si="9"/>
        <v>26</v>
      </c>
      <c r="N127" s="208">
        <f t="shared" si="10"/>
        <v>499.88660231336337</v>
      </c>
      <c r="O127" s="204"/>
      <c r="P127" s="211"/>
      <c r="Q127" s="316"/>
      <c r="R127" s="318"/>
    </row>
    <row r="128" spans="3:18" ht="31.15" customHeight="1">
      <c r="C128" s="315" t="s">
        <v>194</v>
      </c>
      <c r="D128" s="203" t="s">
        <v>139</v>
      </c>
      <c r="E128" s="204">
        <v>1043</v>
      </c>
      <c r="F128" s="205" t="s">
        <v>20</v>
      </c>
      <c r="G128" s="257">
        <v>44103</v>
      </c>
      <c r="H128" s="258">
        <v>536</v>
      </c>
      <c r="I128" s="202"/>
      <c r="J128" s="206">
        <f t="shared" si="7"/>
        <v>44075</v>
      </c>
      <c r="K128" s="207">
        <f>IPCA!$B$5/_xlfn.XLOOKUP(Investimentos!J128,IPCA!$A$5:$A$200,IPCA!$B$5:$B$200)</f>
        <v>0.57982844160059355</v>
      </c>
      <c r="L128" s="208">
        <f t="shared" si="8"/>
        <v>310.78804469791817</v>
      </c>
      <c r="M128" s="209">
        <f t="shared" si="9"/>
        <v>26</v>
      </c>
      <c r="N128" s="208">
        <f t="shared" si="10"/>
        <v>11.953386334535313</v>
      </c>
      <c r="O128" s="204"/>
      <c r="P128" s="211"/>
      <c r="Q128" s="316"/>
      <c r="R128" s="318"/>
    </row>
    <row r="129" spans="3:18" ht="31.15" customHeight="1">
      <c r="C129" s="315" t="s">
        <v>194</v>
      </c>
      <c r="D129" s="203" t="s">
        <v>139</v>
      </c>
      <c r="E129" s="204">
        <v>1044</v>
      </c>
      <c r="F129" s="256" t="s">
        <v>20</v>
      </c>
      <c r="G129" s="257">
        <v>44103</v>
      </c>
      <c r="H129" s="258">
        <v>4824</v>
      </c>
      <c r="I129" s="202"/>
      <c r="J129" s="206">
        <f t="shared" si="7"/>
        <v>44075</v>
      </c>
      <c r="K129" s="207">
        <f>IPCA!$B$5/_xlfn.XLOOKUP(Investimentos!J129,IPCA!$A$5:$A$200,IPCA!$B$5:$B$200)</f>
        <v>0.57982844160059355</v>
      </c>
      <c r="L129" s="208">
        <f t="shared" si="8"/>
        <v>2797.0924022812633</v>
      </c>
      <c r="M129" s="209">
        <f t="shared" si="9"/>
        <v>26</v>
      </c>
      <c r="N129" s="208">
        <f t="shared" si="10"/>
        <v>107.58047701081782</v>
      </c>
      <c r="O129" s="204"/>
      <c r="P129" s="211"/>
      <c r="Q129" s="316"/>
      <c r="R129" s="318"/>
    </row>
    <row r="130" spans="3:18" ht="31.15" customHeight="1">
      <c r="C130" s="315" t="s">
        <v>194</v>
      </c>
      <c r="D130" s="203" t="s">
        <v>139</v>
      </c>
      <c r="E130" s="204">
        <v>1045</v>
      </c>
      <c r="F130" s="205" t="s">
        <v>20</v>
      </c>
      <c r="G130" s="257">
        <v>44103</v>
      </c>
      <c r="H130" s="258">
        <v>1840</v>
      </c>
      <c r="I130" s="202"/>
      <c r="J130" s="206">
        <f t="shared" si="7"/>
        <v>44075</v>
      </c>
      <c r="K130" s="207">
        <f>IPCA!$B$5/_xlfn.XLOOKUP(Investimentos!J130,IPCA!$A$5:$A$200,IPCA!$B$5:$B$200)</f>
        <v>0.57982844160059355</v>
      </c>
      <c r="L130" s="208">
        <f t="shared" si="8"/>
        <v>1066.8843325450921</v>
      </c>
      <c r="M130" s="209">
        <f t="shared" si="9"/>
        <v>26</v>
      </c>
      <c r="N130" s="208">
        <f t="shared" si="10"/>
        <v>41.034012790195852</v>
      </c>
      <c r="O130" s="204"/>
      <c r="P130" s="211"/>
      <c r="Q130" s="316"/>
      <c r="R130" s="318"/>
    </row>
    <row r="131" spans="3:18" ht="31.15" customHeight="1">
      <c r="C131" s="315" t="s">
        <v>173</v>
      </c>
      <c r="D131" s="203" t="s">
        <v>139</v>
      </c>
      <c r="E131" s="204">
        <v>977</v>
      </c>
      <c r="F131" s="205" t="s">
        <v>20</v>
      </c>
      <c r="G131" s="257">
        <v>44118</v>
      </c>
      <c r="H131" s="258">
        <v>17883.28</v>
      </c>
      <c r="I131" s="202"/>
      <c r="J131" s="206">
        <f t="shared" si="7"/>
        <v>44105</v>
      </c>
      <c r="K131" s="207">
        <f>IPCA!$B$5/_xlfn.XLOOKUP(Investimentos!J131,IPCA!$A$5:$A$200,IPCA!$B$5:$B$200)</f>
        <v>0.57488433502754632</v>
      </c>
      <c r="L131" s="208">
        <f t="shared" si="8"/>
        <v>10280.817530911418</v>
      </c>
      <c r="M131" s="209">
        <f t="shared" si="9"/>
        <v>26</v>
      </c>
      <c r="N131" s="208">
        <f t="shared" si="10"/>
        <v>395.41605888120836</v>
      </c>
      <c r="O131" s="204"/>
      <c r="P131" s="211"/>
      <c r="Q131" s="316"/>
      <c r="R131" s="318"/>
    </row>
    <row r="132" spans="3:18" ht="31.15" customHeight="1">
      <c r="C132" s="315" t="s">
        <v>173</v>
      </c>
      <c r="D132" s="203" t="s">
        <v>139</v>
      </c>
      <c r="E132" s="204">
        <v>981</v>
      </c>
      <c r="F132" s="205" t="s">
        <v>21</v>
      </c>
      <c r="G132" s="257">
        <v>44140</v>
      </c>
      <c r="H132" s="258">
        <v>25470.13</v>
      </c>
      <c r="I132" s="202"/>
      <c r="J132" s="206">
        <f t="shared" si="7"/>
        <v>44136</v>
      </c>
      <c r="K132" s="207">
        <f>IPCA!$B$5/_xlfn.XLOOKUP(Investimentos!J132,IPCA!$A$5:$A$200,IPCA!$B$5:$B$200)</f>
        <v>0.56981292331022204</v>
      </c>
      <c r="L132" s="208">
        <f t="shared" si="8"/>
        <v>14513.209232391386</v>
      </c>
      <c r="M132" s="209">
        <f t="shared" si="9"/>
        <v>25</v>
      </c>
      <c r="N132" s="208">
        <f t="shared" si="10"/>
        <v>580.52836929565547</v>
      </c>
      <c r="O132" s="204"/>
      <c r="P132" s="211"/>
      <c r="Q132" s="316"/>
      <c r="R132" s="318"/>
    </row>
    <row r="133" spans="3:18" ht="31.15" customHeight="1">
      <c r="C133" s="315" t="s">
        <v>180</v>
      </c>
      <c r="D133" s="203" t="s">
        <v>139</v>
      </c>
      <c r="E133" s="204">
        <v>415</v>
      </c>
      <c r="F133" s="205" t="s">
        <v>21</v>
      </c>
      <c r="G133" s="257">
        <v>44147</v>
      </c>
      <c r="H133" s="258">
        <v>17200</v>
      </c>
      <c r="I133" s="202"/>
      <c r="J133" s="206">
        <f t="shared" si="7"/>
        <v>44136</v>
      </c>
      <c r="K133" s="207">
        <f>IPCA!$B$5/_xlfn.XLOOKUP(Investimentos!J133,IPCA!$A$5:$A$200,IPCA!$B$5:$B$200)</f>
        <v>0.56981292331022204</v>
      </c>
      <c r="L133" s="208">
        <f t="shared" si="8"/>
        <v>0</v>
      </c>
      <c r="M133" s="209">
        <f t="shared" si="9"/>
        <v>25</v>
      </c>
      <c r="N133" s="208">
        <f t="shared" si="10"/>
        <v>0</v>
      </c>
      <c r="O133" s="204"/>
      <c r="P133" s="211"/>
      <c r="Q133" s="320" t="s">
        <v>253</v>
      </c>
      <c r="R133" s="321" t="s">
        <v>258</v>
      </c>
    </row>
    <row r="134" spans="3:18" ht="31.15" customHeight="1">
      <c r="C134" s="315" t="s">
        <v>186</v>
      </c>
      <c r="D134" s="203" t="s">
        <v>139</v>
      </c>
      <c r="E134" s="204">
        <v>1665</v>
      </c>
      <c r="F134" s="205" t="s">
        <v>21</v>
      </c>
      <c r="G134" s="257">
        <v>44167</v>
      </c>
      <c r="H134" s="258">
        <v>11182.14</v>
      </c>
      <c r="I134" s="202"/>
      <c r="J134" s="206">
        <f t="shared" si="7"/>
        <v>44166</v>
      </c>
      <c r="K134" s="207">
        <f>IPCA!$B$5/_xlfn.XLOOKUP(Investimentos!J134,IPCA!$A$5:$A$200,IPCA!$B$5:$B$200)</f>
        <v>0.56222271377677546</v>
      </c>
      <c r="L134" s="208">
        <f t="shared" si="8"/>
        <v>6286.8530966318312</v>
      </c>
      <c r="M134" s="209">
        <f t="shared" si="9"/>
        <v>25</v>
      </c>
      <c r="N134" s="208">
        <f t="shared" si="10"/>
        <v>251.47412386527324</v>
      </c>
      <c r="O134" s="204"/>
      <c r="P134" s="211"/>
      <c r="Q134" s="316"/>
      <c r="R134" s="318"/>
    </row>
    <row r="135" spans="3:18" ht="31.15" customHeight="1">
      <c r="C135" s="315" t="s">
        <v>186</v>
      </c>
      <c r="D135" s="203" t="s">
        <v>139</v>
      </c>
      <c r="E135" s="204">
        <v>1663</v>
      </c>
      <c r="F135" s="205" t="s">
        <v>21</v>
      </c>
      <c r="G135" s="257">
        <v>44169</v>
      </c>
      <c r="H135" s="258">
        <v>19197.7</v>
      </c>
      <c r="I135" s="202"/>
      <c r="J135" s="206">
        <f t="shared" si="7"/>
        <v>44166</v>
      </c>
      <c r="K135" s="207">
        <f>IPCA!$B$5/_xlfn.XLOOKUP(Investimentos!J135,IPCA!$A$5:$A$200,IPCA!$B$5:$B$200)</f>
        <v>0.56222271377677546</v>
      </c>
      <c r="L135" s="208">
        <f t="shared" si="8"/>
        <v>10793.382992272403</v>
      </c>
      <c r="M135" s="209">
        <f t="shared" si="9"/>
        <v>25</v>
      </c>
      <c r="N135" s="208">
        <f t="shared" si="10"/>
        <v>431.73531969089612</v>
      </c>
      <c r="O135" s="204"/>
      <c r="P135" s="211"/>
      <c r="Q135" s="316"/>
      <c r="R135" s="318"/>
    </row>
    <row r="136" spans="3:18" ht="31.15" customHeight="1">
      <c r="C136" s="315" t="s">
        <v>173</v>
      </c>
      <c r="D136" s="203" t="s">
        <v>139</v>
      </c>
      <c r="E136" s="204">
        <v>992</v>
      </c>
      <c r="F136" s="205" t="s">
        <v>21</v>
      </c>
      <c r="G136" s="257">
        <v>44172</v>
      </c>
      <c r="H136" s="258">
        <v>59610.94</v>
      </c>
      <c r="I136" s="202"/>
      <c r="J136" s="206">
        <f t="shared" si="7"/>
        <v>44166</v>
      </c>
      <c r="K136" s="207">
        <f>IPCA!$B$5/_xlfn.XLOOKUP(Investimentos!J136,IPCA!$A$5:$A$200,IPCA!$B$5:$B$200)</f>
        <v>0.56222271377677546</v>
      </c>
      <c r="L136" s="208">
        <f t="shared" si="8"/>
        <v>33514.624457584534</v>
      </c>
      <c r="M136" s="209">
        <f t="shared" si="9"/>
        <v>25</v>
      </c>
      <c r="N136" s="208">
        <f t="shared" si="10"/>
        <v>1340.5849783033814</v>
      </c>
      <c r="O136" s="204"/>
      <c r="P136" s="211"/>
      <c r="Q136" s="316"/>
      <c r="R136" s="318"/>
    </row>
    <row r="137" spans="3:18" ht="31.15" customHeight="1">
      <c r="C137" s="315" t="s">
        <v>186</v>
      </c>
      <c r="D137" s="203" t="s">
        <v>139</v>
      </c>
      <c r="E137" s="204">
        <v>1731</v>
      </c>
      <c r="F137" s="205" t="s">
        <v>21</v>
      </c>
      <c r="G137" s="257">
        <v>44187</v>
      </c>
      <c r="H137" s="258">
        <v>11182.14</v>
      </c>
      <c r="I137" s="202"/>
      <c r="J137" s="206">
        <f t="shared" si="7"/>
        <v>44166</v>
      </c>
      <c r="K137" s="207">
        <f>IPCA!$B$5/_xlfn.XLOOKUP(Investimentos!J137,IPCA!$A$5:$A$200,IPCA!$B$5:$B$200)</f>
        <v>0.56222271377677546</v>
      </c>
      <c r="L137" s="208">
        <f t="shared" si="8"/>
        <v>6286.8530966318312</v>
      </c>
      <c r="M137" s="209">
        <f t="shared" si="9"/>
        <v>25</v>
      </c>
      <c r="N137" s="208">
        <f t="shared" si="10"/>
        <v>251.47412386527324</v>
      </c>
      <c r="O137" s="204"/>
      <c r="P137" s="211"/>
      <c r="Q137" s="316"/>
      <c r="R137" s="318"/>
    </row>
    <row r="138" spans="3:18" ht="31.15" customHeight="1">
      <c r="C138" s="315" t="s">
        <v>173</v>
      </c>
      <c r="D138" s="203" t="s">
        <v>139</v>
      </c>
      <c r="E138" s="204">
        <v>998</v>
      </c>
      <c r="F138" s="205" t="s">
        <v>21</v>
      </c>
      <c r="G138" s="257">
        <v>44187</v>
      </c>
      <c r="H138" s="258">
        <v>59610.94</v>
      </c>
      <c r="I138" s="202"/>
      <c r="J138" s="206">
        <f t="shared" ref="J138:J192" si="11">DATE(YEAR(G138),MONTH(G138),1)</f>
        <v>44166</v>
      </c>
      <c r="K138" s="207">
        <f>IPCA!$B$5/_xlfn.XLOOKUP(Investimentos!J138,IPCA!$A$5:$A$200,IPCA!$B$5:$B$200)</f>
        <v>0.56222271377677546</v>
      </c>
      <c r="L138" s="208">
        <f t="shared" ref="L138:L192" si="12">IF(Q138="",H138*K138,0)</f>
        <v>33514.624457584534</v>
      </c>
      <c r="M138" s="209">
        <f t="shared" ref="M138:M192" si="13">35-VALUE(RIGHT(F138,2))</f>
        <v>25</v>
      </c>
      <c r="N138" s="208">
        <f t="shared" ref="N138:N192" si="14">L138/M138</f>
        <v>1340.5849783033814</v>
      </c>
      <c r="O138" s="204"/>
      <c r="P138" s="211"/>
      <c r="Q138" s="316"/>
      <c r="R138" s="318"/>
    </row>
    <row r="139" spans="3:18" ht="31.15" customHeight="1">
      <c r="C139" s="315" t="s">
        <v>186</v>
      </c>
      <c r="D139" s="203" t="s">
        <v>139</v>
      </c>
      <c r="E139" s="204">
        <v>1804</v>
      </c>
      <c r="F139" s="205" t="s">
        <v>21</v>
      </c>
      <c r="G139" s="257">
        <v>44222</v>
      </c>
      <c r="H139" s="258">
        <v>11182.14</v>
      </c>
      <c r="I139" s="202"/>
      <c r="J139" s="206">
        <f t="shared" si="11"/>
        <v>44197</v>
      </c>
      <c r="K139" s="207">
        <f>IPCA!$B$5/_xlfn.XLOOKUP(Investimentos!J139,IPCA!$A$5:$A$200,IPCA!$B$5:$B$200)</f>
        <v>0.56082081051360755</v>
      </c>
      <c r="L139" s="208">
        <f t="shared" si="12"/>
        <v>6271.1768180766312</v>
      </c>
      <c r="M139" s="209">
        <f t="shared" si="13"/>
        <v>25</v>
      </c>
      <c r="N139" s="208">
        <f t="shared" si="14"/>
        <v>250.84707272306525</v>
      </c>
      <c r="O139" s="204"/>
      <c r="P139" s="211"/>
      <c r="Q139" s="316"/>
      <c r="R139" s="318"/>
    </row>
    <row r="140" spans="3:18" ht="31.15" customHeight="1">
      <c r="C140" s="315" t="s">
        <v>173</v>
      </c>
      <c r="D140" s="203" t="s">
        <v>139</v>
      </c>
      <c r="E140" s="204">
        <v>1007</v>
      </c>
      <c r="F140" s="205" t="s">
        <v>21</v>
      </c>
      <c r="G140" s="257">
        <v>44235</v>
      </c>
      <c r="H140" s="258">
        <v>59610.94</v>
      </c>
      <c r="I140" s="202"/>
      <c r="J140" s="206">
        <f t="shared" si="11"/>
        <v>44228</v>
      </c>
      <c r="K140" s="207">
        <f>IPCA!$B$5/_xlfn.XLOOKUP(Investimentos!J140,IPCA!$A$5:$A$200,IPCA!$B$5:$B$200)</f>
        <v>0.55603893690094852</v>
      </c>
      <c r="L140" s="208">
        <f t="shared" si="12"/>
        <v>33146.00370526623</v>
      </c>
      <c r="M140" s="209">
        <f t="shared" si="13"/>
        <v>25</v>
      </c>
      <c r="N140" s="208">
        <f t="shared" si="14"/>
        <v>1325.8401482106492</v>
      </c>
      <c r="O140" s="204"/>
      <c r="P140" s="211"/>
      <c r="Q140" s="316"/>
      <c r="R140" s="318"/>
    </row>
    <row r="141" spans="3:18" ht="31.15" customHeight="1">
      <c r="C141" s="315" t="s">
        <v>186</v>
      </c>
      <c r="D141" s="203" t="s">
        <v>139</v>
      </c>
      <c r="E141" s="204">
        <v>1877</v>
      </c>
      <c r="F141" s="205" t="s">
        <v>21</v>
      </c>
      <c r="G141" s="257">
        <v>44249</v>
      </c>
      <c r="H141" s="258">
        <v>11182.14</v>
      </c>
      <c r="I141" s="202"/>
      <c r="J141" s="206">
        <f t="shared" si="11"/>
        <v>44228</v>
      </c>
      <c r="K141" s="207">
        <f>IPCA!$B$5/_xlfn.XLOOKUP(Investimentos!J141,IPCA!$A$5:$A$200,IPCA!$B$5:$B$200)</f>
        <v>0.55603893690094852</v>
      </c>
      <c r="L141" s="208">
        <f t="shared" si="12"/>
        <v>6217.7052378775725</v>
      </c>
      <c r="M141" s="209">
        <f t="shared" si="13"/>
        <v>25</v>
      </c>
      <c r="N141" s="208">
        <f t="shared" si="14"/>
        <v>248.70820951510291</v>
      </c>
      <c r="O141" s="204"/>
      <c r="P141" s="211"/>
      <c r="Q141" s="316"/>
      <c r="R141" s="318"/>
    </row>
    <row r="142" spans="3:18" ht="31.15" customHeight="1">
      <c r="C142" s="315" t="s">
        <v>199</v>
      </c>
      <c r="D142" s="203" t="s">
        <v>139</v>
      </c>
      <c r="E142" s="204">
        <v>5927</v>
      </c>
      <c r="F142" s="205" t="s">
        <v>21</v>
      </c>
      <c r="G142" s="257">
        <v>44251</v>
      </c>
      <c r="H142" s="258">
        <v>10669.4</v>
      </c>
      <c r="I142" s="202"/>
      <c r="J142" s="206">
        <f t="shared" si="11"/>
        <v>44228</v>
      </c>
      <c r="K142" s="207">
        <f>IPCA!$B$5/_xlfn.XLOOKUP(Investimentos!J142,IPCA!$A$5:$A$200,IPCA!$B$5:$B$200)</f>
        <v>0.55603893690094852</v>
      </c>
      <c r="L142" s="208">
        <f t="shared" si="12"/>
        <v>5932.6018333709799</v>
      </c>
      <c r="M142" s="209">
        <f t="shared" si="13"/>
        <v>25</v>
      </c>
      <c r="N142" s="208">
        <f t="shared" si="14"/>
        <v>237.30407333483919</v>
      </c>
      <c r="O142" s="204"/>
      <c r="P142" s="211"/>
      <c r="Q142" s="316"/>
      <c r="R142" s="318"/>
    </row>
    <row r="143" spans="3:18" ht="31.15" customHeight="1">
      <c r="C143" s="315" t="s">
        <v>200</v>
      </c>
      <c r="D143" s="203" t="s">
        <v>139</v>
      </c>
      <c r="E143" s="204">
        <v>2604</v>
      </c>
      <c r="F143" s="205" t="s">
        <v>21</v>
      </c>
      <c r="G143" s="257">
        <v>44265</v>
      </c>
      <c r="H143" s="258">
        <v>3350</v>
      </c>
      <c r="I143" s="202"/>
      <c r="J143" s="206">
        <f t="shared" si="11"/>
        <v>44256</v>
      </c>
      <c r="K143" s="207">
        <f>IPCA!$B$5/_xlfn.XLOOKUP(Investimentos!J143,IPCA!$A$5:$A$200,IPCA!$B$5:$B$200)</f>
        <v>0.55091528745030593</v>
      </c>
      <c r="L143" s="208">
        <f t="shared" si="12"/>
        <v>1845.5662129585248</v>
      </c>
      <c r="M143" s="209">
        <f t="shared" si="13"/>
        <v>25</v>
      </c>
      <c r="N143" s="208">
        <f t="shared" si="14"/>
        <v>73.822648518340998</v>
      </c>
      <c r="O143" s="204"/>
      <c r="P143" s="211"/>
      <c r="Q143" s="316"/>
      <c r="R143" s="318"/>
    </row>
    <row r="144" spans="3:18" ht="31.15" customHeight="1">
      <c r="C144" s="315" t="s">
        <v>173</v>
      </c>
      <c r="D144" s="203" t="s">
        <v>139</v>
      </c>
      <c r="E144" s="204">
        <v>1017</v>
      </c>
      <c r="F144" s="205" t="s">
        <v>21</v>
      </c>
      <c r="G144" s="257">
        <v>44270</v>
      </c>
      <c r="H144" s="258">
        <v>59610.94</v>
      </c>
      <c r="I144" s="202"/>
      <c r="J144" s="206">
        <f t="shared" si="11"/>
        <v>44256</v>
      </c>
      <c r="K144" s="207">
        <f>IPCA!$B$5/_xlfn.XLOOKUP(Investimentos!J144,IPCA!$A$5:$A$200,IPCA!$B$5:$B$200)</f>
        <v>0.55091528745030593</v>
      </c>
      <c r="L144" s="208">
        <f t="shared" si="12"/>
        <v>0</v>
      </c>
      <c r="M144" s="209">
        <f t="shared" si="13"/>
        <v>25</v>
      </c>
      <c r="N144" s="208">
        <f t="shared" si="14"/>
        <v>0</v>
      </c>
      <c r="O144" s="204"/>
      <c r="P144" s="211"/>
      <c r="Q144" s="320" t="s">
        <v>253</v>
      </c>
      <c r="R144" s="321" t="s">
        <v>259</v>
      </c>
    </row>
    <row r="145" spans="3:18" ht="31.15" customHeight="1">
      <c r="C145" s="315" t="s">
        <v>186</v>
      </c>
      <c r="D145" s="203" t="s">
        <v>139</v>
      </c>
      <c r="E145" s="204">
        <v>1959</v>
      </c>
      <c r="F145" s="205" t="s">
        <v>21</v>
      </c>
      <c r="G145" s="257">
        <v>44278</v>
      </c>
      <c r="H145" s="258">
        <v>11182.14</v>
      </c>
      <c r="I145" s="202"/>
      <c r="J145" s="206">
        <f t="shared" si="11"/>
        <v>44256</v>
      </c>
      <c r="K145" s="207">
        <f>IPCA!$B$5/_xlfn.XLOOKUP(Investimentos!J145,IPCA!$A$5:$A$200,IPCA!$B$5:$B$200)</f>
        <v>0.55091528745030593</v>
      </c>
      <c r="L145" s="208">
        <f t="shared" si="12"/>
        <v>6160.4118724095633</v>
      </c>
      <c r="M145" s="209">
        <f t="shared" si="13"/>
        <v>25</v>
      </c>
      <c r="N145" s="208">
        <f t="shared" si="14"/>
        <v>246.41647489638254</v>
      </c>
      <c r="O145" s="204"/>
      <c r="P145" s="211"/>
      <c r="Q145" s="316"/>
      <c r="R145" s="318"/>
    </row>
    <row r="146" spans="3:18" ht="31.15" customHeight="1">
      <c r="C146" s="315" t="s">
        <v>173</v>
      </c>
      <c r="D146" s="203" t="s">
        <v>139</v>
      </c>
      <c r="E146" s="204">
        <v>1027</v>
      </c>
      <c r="F146" s="205" t="s">
        <v>21</v>
      </c>
      <c r="G146" s="257">
        <v>44305</v>
      </c>
      <c r="H146" s="258">
        <v>59610.94</v>
      </c>
      <c r="I146" s="202"/>
      <c r="J146" s="206">
        <f t="shared" si="11"/>
        <v>44287</v>
      </c>
      <c r="K146" s="207">
        <f>IPCA!$B$5/_xlfn.XLOOKUP(Investimentos!J146,IPCA!$A$5:$A$200,IPCA!$B$5:$B$200)</f>
        <v>0.54921288545423563</v>
      </c>
      <c r="L146" s="208">
        <f t="shared" si="12"/>
        <v>32739.096362039316</v>
      </c>
      <c r="M146" s="209">
        <f t="shared" si="13"/>
        <v>25</v>
      </c>
      <c r="N146" s="208">
        <f t="shared" si="14"/>
        <v>1309.5638544815727</v>
      </c>
      <c r="O146" s="204"/>
      <c r="P146" s="211"/>
      <c r="Q146" s="316"/>
      <c r="R146" s="318"/>
    </row>
    <row r="147" spans="3:18" ht="31.15" customHeight="1">
      <c r="C147" s="315" t="s">
        <v>186</v>
      </c>
      <c r="D147" s="203" t="s">
        <v>139</v>
      </c>
      <c r="E147" s="204">
        <v>2043</v>
      </c>
      <c r="F147" s="205" t="s">
        <v>21</v>
      </c>
      <c r="G147" s="257">
        <v>44343</v>
      </c>
      <c r="H147" s="258">
        <v>11182.14</v>
      </c>
      <c r="I147" s="202"/>
      <c r="J147" s="206">
        <f t="shared" si="11"/>
        <v>44317</v>
      </c>
      <c r="K147" s="207">
        <f>IPCA!$B$5/_xlfn.XLOOKUP(Investimentos!J147,IPCA!$A$5:$A$200,IPCA!$B$5:$B$200)</f>
        <v>0.54469157914543964</v>
      </c>
      <c r="L147" s="208">
        <f t="shared" si="12"/>
        <v>6090.8174948253863</v>
      </c>
      <c r="M147" s="209">
        <f t="shared" si="13"/>
        <v>25</v>
      </c>
      <c r="N147" s="208">
        <f t="shared" si="14"/>
        <v>243.63269979301546</v>
      </c>
      <c r="O147" s="204"/>
      <c r="P147" s="211"/>
      <c r="Q147" s="316"/>
      <c r="R147" s="318"/>
    </row>
    <row r="148" spans="3:18" ht="31.15" customHeight="1">
      <c r="C148" s="315" t="s">
        <v>173</v>
      </c>
      <c r="D148" s="203" t="s">
        <v>139</v>
      </c>
      <c r="E148" s="204">
        <v>1039</v>
      </c>
      <c r="F148" s="205" t="s">
        <v>21</v>
      </c>
      <c r="G148" s="257">
        <v>44347</v>
      </c>
      <c r="H148" s="258">
        <v>59610.94</v>
      </c>
      <c r="I148" s="202"/>
      <c r="J148" s="206">
        <f t="shared" si="11"/>
        <v>44317</v>
      </c>
      <c r="K148" s="207">
        <f>IPCA!$B$5/_xlfn.XLOOKUP(Investimentos!J148,IPCA!$A$5:$A$200,IPCA!$B$5:$B$200)</f>
        <v>0.54469157914543964</v>
      </c>
      <c r="L148" s="208">
        <f t="shared" si="12"/>
        <v>0</v>
      </c>
      <c r="M148" s="209">
        <f t="shared" si="13"/>
        <v>25</v>
      </c>
      <c r="N148" s="208">
        <f t="shared" si="14"/>
        <v>0</v>
      </c>
      <c r="O148" s="204"/>
      <c r="P148" s="211"/>
      <c r="Q148" s="320" t="s">
        <v>253</v>
      </c>
      <c r="R148" s="321" t="s">
        <v>260</v>
      </c>
    </row>
    <row r="149" spans="3:18" ht="31.15" customHeight="1">
      <c r="C149" s="315" t="s">
        <v>186</v>
      </c>
      <c r="D149" s="203" t="s">
        <v>139</v>
      </c>
      <c r="E149" s="204">
        <v>2132</v>
      </c>
      <c r="F149" s="205" t="s">
        <v>21</v>
      </c>
      <c r="G149" s="257">
        <v>44347</v>
      </c>
      <c r="H149" s="258">
        <v>11182.14</v>
      </c>
      <c r="I149" s="202"/>
      <c r="J149" s="206">
        <f t="shared" si="11"/>
        <v>44317</v>
      </c>
      <c r="K149" s="207">
        <f>IPCA!$B$5/_xlfn.XLOOKUP(Investimentos!J149,IPCA!$A$5:$A$200,IPCA!$B$5:$B$200)</f>
        <v>0.54469157914543964</v>
      </c>
      <c r="L149" s="208">
        <f t="shared" si="12"/>
        <v>6090.8174948253863</v>
      </c>
      <c r="M149" s="209">
        <f t="shared" si="13"/>
        <v>25</v>
      </c>
      <c r="N149" s="208">
        <f t="shared" si="14"/>
        <v>243.63269979301546</v>
      </c>
      <c r="O149" s="204"/>
      <c r="P149" s="211"/>
      <c r="Q149" s="316"/>
      <c r="R149" s="318"/>
    </row>
    <row r="150" spans="3:18" ht="31.15" customHeight="1">
      <c r="C150" s="315" t="s">
        <v>173</v>
      </c>
      <c r="D150" s="203" t="s">
        <v>139</v>
      </c>
      <c r="E150" s="204">
        <v>1048</v>
      </c>
      <c r="F150" s="205" t="s">
        <v>21</v>
      </c>
      <c r="G150" s="257">
        <v>44364</v>
      </c>
      <c r="H150" s="258">
        <v>45914.5</v>
      </c>
      <c r="I150" s="202"/>
      <c r="J150" s="206">
        <f t="shared" si="11"/>
        <v>44348</v>
      </c>
      <c r="K150" s="207">
        <f>IPCA!$B$5/_xlfn.XLOOKUP(Investimentos!J150,IPCA!$A$5:$A$200,IPCA!$B$5:$B$200)</f>
        <v>0.54181990232201849</v>
      </c>
      <c r="L150" s="208">
        <f t="shared" si="12"/>
        <v>24877.389905164317</v>
      </c>
      <c r="M150" s="209">
        <f t="shared" si="13"/>
        <v>25</v>
      </c>
      <c r="N150" s="208">
        <f t="shared" si="14"/>
        <v>995.09559620657262</v>
      </c>
      <c r="O150" s="204"/>
      <c r="P150" s="211"/>
      <c r="Q150" s="316"/>
      <c r="R150" s="318"/>
    </row>
    <row r="151" spans="3:18" ht="31.15" customHeight="1">
      <c r="C151" s="315" t="s">
        <v>199</v>
      </c>
      <c r="D151" s="203" t="s">
        <v>139</v>
      </c>
      <c r="E151" s="204">
        <v>6036</v>
      </c>
      <c r="F151" s="205" t="s">
        <v>21</v>
      </c>
      <c r="G151" s="257">
        <v>44364</v>
      </c>
      <c r="H151" s="258">
        <v>11733.52</v>
      </c>
      <c r="I151" s="202"/>
      <c r="J151" s="206">
        <f t="shared" si="11"/>
        <v>44348</v>
      </c>
      <c r="K151" s="207">
        <f>IPCA!$B$5/_xlfn.XLOOKUP(Investimentos!J151,IPCA!$A$5:$A$200,IPCA!$B$5:$B$200)</f>
        <v>0.54181990232201849</v>
      </c>
      <c r="L151" s="208">
        <f t="shared" si="12"/>
        <v>6357.4546602934506</v>
      </c>
      <c r="M151" s="209">
        <f t="shared" si="13"/>
        <v>25</v>
      </c>
      <c r="N151" s="208">
        <f t="shared" si="14"/>
        <v>254.29818641173802</v>
      </c>
      <c r="O151" s="204"/>
      <c r="P151" s="211"/>
      <c r="Q151" s="316"/>
      <c r="R151" s="318"/>
    </row>
    <row r="152" spans="3:18" ht="31.15" customHeight="1">
      <c r="C152" s="315" t="s">
        <v>186</v>
      </c>
      <c r="D152" s="203" t="s">
        <v>139</v>
      </c>
      <c r="E152" s="204">
        <v>2220</v>
      </c>
      <c r="F152" s="205" t="s">
        <v>21</v>
      </c>
      <c r="G152" s="257">
        <v>44369</v>
      </c>
      <c r="H152" s="258">
        <v>11182.14</v>
      </c>
      <c r="I152" s="202"/>
      <c r="J152" s="206">
        <f t="shared" si="11"/>
        <v>44348</v>
      </c>
      <c r="K152" s="207">
        <f>IPCA!$B$5/_xlfn.XLOOKUP(Investimentos!J152,IPCA!$A$5:$A$200,IPCA!$B$5:$B$200)</f>
        <v>0.54181990232201849</v>
      </c>
      <c r="L152" s="208">
        <f t="shared" si="12"/>
        <v>6058.7060025511355</v>
      </c>
      <c r="M152" s="209">
        <f t="shared" si="13"/>
        <v>25</v>
      </c>
      <c r="N152" s="208">
        <f t="shared" si="14"/>
        <v>242.34824010204542</v>
      </c>
      <c r="O152" s="204"/>
      <c r="P152" s="211"/>
      <c r="Q152" s="316"/>
      <c r="R152" s="318"/>
    </row>
    <row r="153" spans="3:18" ht="31.15" customHeight="1">
      <c r="C153" s="315" t="s">
        <v>173</v>
      </c>
      <c r="D153" s="203" t="s">
        <v>139</v>
      </c>
      <c r="E153" s="204">
        <v>1055</v>
      </c>
      <c r="F153" s="205" t="s">
        <v>21</v>
      </c>
      <c r="G153" s="257">
        <v>44391</v>
      </c>
      <c r="H153" s="258">
        <v>45914.5</v>
      </c>
      <c r="I153" s="202"/>
      <c r="J153" s="206">
        <f t="shared" si="11"/>
        <v>44378</v>
      </c>
      <c r="K153" s="207">
        <f>IPCA!$B$5/_xlfn.XLOOKUP(Investimentos!J153,IPCA!$A$5:$A$200,IPCA!$B$5:$B$200)</f>
        <v>0.53666805713628496</v>
      </c>
      <c r="L153" s="208">
        <f t="shared" si="12"/>
        <v>24640.845509383955</v>
      </c>
      <c r="M153" s="209">
        <f t="shared" si="13"/>
        <v>25</v>
      </c>
      <c r="N153" s="208">
        <f t="shared" si="14"/>
        <v>985.63382037535814</v>
      </c>
      <c r="O153" s="204"/>
      <c r="P153" s="211"/>
      <c r="Q153" s="316"/>
      <c r="R153" s="318"/>
    </row>
    <row r="154" spans="3:18" ht="31.15" customHeight="1">
      <c r="C154" s="315" t="s">
        <v>186</v>
      </c>
      <c r="D154" s="203" t="s">
        <v>139</v>
      </c>
      <c r="E154" s="204">
        <v>2309</v>
      </c>
      <c r="F154" s="205" t="s">
        <v>21</v>
      </c>
      <c r="G154" s="257">
        <v>44404</v>
      </c>
      <c r="H154" s="258">
        <v>11182.14</v>
      </c>
      <c r="I154" s="202"/>
      <c r="J154" s="206">
        <f t="shared" si="11"/>
        <v>44378</v>
      </c>
      <c r="K154" s="207">
        <f>IPCA!$B$5/_xlfn.XLOOKUP(Investimentos!J154,IPCA!$A$5:$A$200,IPCA!$B$5:$B$200)</f>
        <v>0.53666805713628496</v>
      </c>
      <c r="L154" s="208">
        <f t="shared" si="12"/>
        <v>6001.0973484259375</v>
      </c>
      <c r="M154" s="209">
        <f t="shared" si="13"/>
        <v>25</v>
      </c>
      <c r="N154" s="208">
        <f t="shared" si="14"/>
        <v>240.0438939370375</v>
      </c>
      <c r="O154" s="204"/>
      <c r="P154" s="211"/>
      <c r="Q154" s="316"/>
      <c r="R154" s="318"/>
    </row>
    <row r="155" spans="3:18" ht="31.15" customHeight="1">
      <c r="C155" s="315" t="s">
        <v>201</v>
      </c>
      <c r="D155" s="203" t="s">
        <v>139</v>
      </c>
      <c r="E155" s="204">
        <v>27</v>
      </c>
      <c r="F155" s="205" t="s">
        <v>21</v>
      </c>
      <c r="G155" s="257">
        <v>44405</v>
      </c>
      <c r="H155" s="258">
        <v>170000</v>
      </c>
      <c r="I155" s="202"/>
      <c r="J155" s="206">
        <f t="shared" si="11"/>
        <v>44378</v>
      </c>
      <c r="K155" s="207">
        <f>IPCA!$B$5/_xlfn.XLOOKUP(Investimentos!J155,IPCA!$A$5:$A$200,IPCA!$B$5:$B$200)</f>
        <v>0.53666805713628496</v>
      </c>
      <c r="L155" s="208">
        <f t="shared" si="12"/>
        <v>91233.569713168443</v>
      </c>
      <c r="M155" s="209">
        <f t="shared" si="13"/>
        <v>25</v>
      </c>
      <c r="N155" s="208">
        <f t="shared" si="14"/>
        <v>3649.3427885267379</v>
      </c>
      <c r="O155" s="204"/>
      <c r="P155" s="211"/>
      <c r="Q155" s="316"/>
      <c r="R155" s="318"/>
    </row>
    <row r="156" spans="3:18" ht="31.15" customHeight="1">
      <c r="C156" s="315" t="s">
        <v>173</v>
      </c>
      <c r="D156" s="203" t="s">
        <v>139</v>
      </c>
      <c r="E156" s="204">
        <v>1062</v>
      </c>
      <c r="F156" s="205" t="s">
        <v>21</v>
      </c>
      <c r="G156" s="257">
        <v>44420</v>
      </c>
      <c r="H156" s="258">
        <v>45914.5</v>
      </c>
      <c r="I156" s="202"/>
      <c r="J156" s="206">
        <f t="shared" si="11"/>
        <v>44409</v>
      </c>
      <c r="K156" s="207">
        <f>IPCA!$B$5/_xlfn.XLOOKUP(Investimentos!J156,IPCA!$A$5:$A$200,IPCA!$B$5:$B$200)</f>
        <v>0.53203938019587982</v>
      </c>
      <c r="L156" s="208">
        <f t="shared" si="12"/>
        <v>24428.322122003723</v>
      </c>
      <c r="M156" s="209">
        <f t="shared" si="13"/>
        <v>25</v>
      </c>
      <c r="N156" s="208">
        <f t="shared" si="14"/>
        <v>977.13288488014894</v>
      </c>
      <c r="O156" s="204"/>
      <c r="P156" s="211"/>
      <c r="Q156" s="316"/>
      <c r="R156" s="318"/>
    </row>
    <row r="157" spans="3:18" ht="31.15" customHeight="1">
      <c r="C157" s="315" t="s">
        <v>199</v>
      </c>
      <c r="D157" s="203" t="s">
        <v>139</v>
      </c>
      <c r="E157" s="204">
        <v>5916</v>
      </c>
      <c r="F157" s="205" t="s">
        <v>21</v>
      </c>
      <c r="G157" s="257">
        <v>44439</v>
      </c>
      <c r="H157" s="258">
        <v>27742.080000000002</v>
      </c>
      <c r="I157" s="202"/>
      <c r="J157" s="206">
        <f t="shared" si="11"/>
        <v>44409</v>
      </c>
      <c r="K157" s="207">
        <f>IPCA!$B$5/_xlfn.XLOOKUP(Investimentos!J157,IPCA!$A$5:$A$200,IPCA!$B$5:$B$200)</f>
        <v>0.53203938019587982</v>
      </c>
      <c r="L157" s="208">
        <f t="shared" si="12"/>
        <v>14759.879048544515</v>
      </c>
      <c r="M157" s="209">
        <f t="shared" si="13"/>
        <v>25</v>
      </c>
      <c r="N157" s="208">
        <f t="shared" si="14"/>
        <v>590.39516194178066</v>
      </c>
      <c r="O157" s="204"/>
      <c r="P157" s="211"/>
      <c r="Q157" s="316"/>
      <c r="R157" s="318"/>
    </row>
    <row r="158" spans="3:18" ht="31.15" customHeight="1">
      <c r="C158" s="315" t="s">
        <v>173</v>
      </c>
      <c r="D158" s="203" t="s">
        <v>139</v>
      </c>
      <c r="E158" s="204">
        <v>1074</v>
      </c>
      <c r="F158" s="205" t="s">
        <v>21</v>
      </c>
      <c r="G158" s="257">
        <v>44463</v>
      </c>
      <c r="H158" s="258">
        <v>45914.5</v>
      </c>
      <c r="I158" s="202"/>
      <c r="J158" s="206">
        <f t="shared" si="11"/>
        <v>44440</v>
      </c>
      <c r="K158" s="207">
        <f>IPCA!$B$5/_xlfn.XLOOKUP(Investimentos!J158,IPCA!$A$5:$A$200,IPCA!$B$5:$B$200)</f>
        <v>0.52593868655380616</v>
      </c>
      <c r="L158" s="208">
        <f t="shared" si="12"/>
        <v>24148.211823774735</v>
      </c>
      <c r="M158" s="209">
        <f t="shared" si="13"/>
        <v>25</v>
      </c>
      <c r="N158" s="208">
        <f t="shared" si="14"/>
        <v>965.92847295098943</v>
      </c>
      <c r="O158" s="204"/>
      <c r="P158" s="211"/>
      <c r="Q158" s="316"/>
      <c r="R158" s="318"/>
    </row>
    <row r="159" spans="3:18" ht="31.15" customHeight="1">
      <c r="C159" s="315" t="s">
        <v>186</v>
      </c>
      <c r="D159" s="203" t="s">
        <v>139</v>
      </c>
      <c r="E159" s="204">
        <v>2497</v>
      </c>
      <c r="F159" s="205" t="s">
        <v>21</v>
      </c>
      <c r="G159" s="257">
        <v>44463</v>
      </c>
      <c r="H159" s="258">
        <v>11182.14</v>
      </c>
      <c r="I159" s="202"/>
      <c r="J159" s="206">
        <f t="shared" si="11"/>
        <v>44440</v>
      </c>
      <c r="K159" s="207">
        <f>IPCA!$B$5/_xlfn.XLOOKUP(Investimentos!J159,IPCA!$A$5:$A$200,IPCA!$B$5:$B$200)</f>
        <v>0.52593868655380616</v>
      </c>
      <c r="L159" s="208">
        <f t="shared" si="12"/>
        <v>0</v>
      </c>
      <c r="M159" s="209">
        <f t="shared" si="13"/>
        <v>25</v>
      </c>
      <c r="N159" s="208">
        <f t="shared" si="14"/>
        <v>0</v>
      </c>
      <c r="O159" s="204"/>
      <c r="P159" s="211"/>
      <c r="Q159" s="320" t="s">
        <v>253</v>
      </c>
      <c r="R159" s="321" t="s">
        <v>260</v>
      </c>
    </row>
    <row r="160" spans="3:18" ht="31.15" customHeight="1">
      <c r="C160" s="315" t="s">
        <v>186</v>
      </c>
      <c r="D160" s="203" t="s">
        <v>139</v>
      </c>
      <c r="E160" s="204">
        <v>2588</v>
      </c>
      <c r="F160" s="256" t="s">
        <v>21</v>
      </c>
      <c r="G160" s="257">
        <v>44489</v>
      </c>
      <c r="H160" s="258">
        <v>11182.14</v>
      </c>
      <c r="I160" s="202"/>
      <c r="J160" s="206">
        <f t="shared" si="11"/>
        <v>44470</v>
      </c>
      <c r="K160" s="207">
        <f>IPCA!$B$5/_xlfn.XLOOKUP(Investimentos!J160,IPCA!$A$5:$A$200,IPCA!$B$5:$B$200)</f>
        <v>0.51944584290796225</v>
      </c>
      <c r="L160" s="208">
        <f t="shared" si="12"/>
        <v>5808.5161378148405</v>
      </c>
      <c r="M160" s="209">
        <f t="shared" si="13"/>
        <v>25</v>
      </c>
      <c r="N160" s="208">
        <f t="shared" si="14"/>
        <v>232.34064551259362</v>
      </c>
      <c r="O160" s="204"/>
      <c r="P160" s="211"/>
      <c r="Q160" s="316"/>
      <c r="R160" s="318"/>
    </row>
    <row r="161" spans="3:18" ht="31.15" customHeight="1">
      <c r="C161" s="315" t="s">
        <v>202</v>
      </c>
      <c r="D161" s="203" t="s">
        <v>139</v>
      </c>
      <c r="E161" s="204">
        <v>4417</v>
      </c>
      <c r="F161" s="205" t="s">
        <v>21</v>
      </c>
      <c r="G161" s="257">
        <v>44489</v>
      </c>
      <c r="H161" s="258">
        <v>14030.8</v>
      </c>
      <c r="I161" s="202"/>
      <c r="J161" s="206">
        <f t="shared" si="11"/>
        <v>44470</v>
      </c>
      <c r="K161" s="207">
        <f>IPCA!$B$5/_xlfn.XLOOKUP(Investimentos!J161,IPCA!$A$5:$A$200,IPCA!$B$5:$B$200)</f>
        <v>0.51944584290796225</v>
      </c>
      <c r="L161" s="208">
        <f t="shared" si="12"/>
        <v>7288.2407326730363</v>
      </c>
      <c r="M161" s="209">
        <f t="shared" si="13"/>
        <v>25</v>
      </c>
      <c r="N161" s="208">
        <f t="shared" si="14"/>
        <v>291.52962930692144</v>
      </c>
      <c r="O161" s="204"/>
      <c r="P161" s="211"/>
      <c r="Q161" s="316"/>
      <c r="R161" s="318"/>
    </row>
    <row r="162" spans="3:18" ht="31.15" customHeight="1">
      <c r="C162" s="315" t="s">
        <v>202</v>
      </c>
      <c r="D162" s="203" t="s">
        <v>139</v>
      </c>
      <c r="E162" s="204">
        <v>4824</v>
      </c>
      <c r="F162" s="205" t="s">
        <v>21</v>
      </c>
      <c r="G162" s="257">
        <v>44489</v>
      </c>
      <c r="H162" s="258">
        <v>55489.18</v>
      </c>
      <c r="I162" s="202"/>
      <c r="J162" s="206">
        <f t="shared" si="11"/>
        <v>44470</v>
      </c>
      <c r="K162" s="207">
        <f>IPCA!$B$5/_xlfn.XLOOKUP(Investimentos!J162,IPCA!$A$5:$A$200,IPCA!$B$5:$B$200)</f>
        <v>0.51944584290796225</v>
      </c>
      <c r="L162" s="208">
        <f t="shared" si="12"/>
        <v>28823.62387737164</v>
      </c>
      <c r="M162" s="209">
        <f t="shared" si="13"/>
        <v>25</v>
      </c>
      <c r="N162" s="208">
        <f t="shared" si="14"/>
        <v>1152.9449550948657</v>
      </c>
      <c r="O162" s="204"/>
      <c r="P162" s="211"/>
      <c r="Q162" s="316"/>
      <c r="R162" s="318"/>
    </row>
    <row r="163" spans="3:18" ht="31.15" customHeight="1">
      <c r="C163" s="315" t="s">
        <v>173</v>
      </c>
      <c r="D163" s="203" t="s">
        <v>139</v>
      </c>
      <c r="E163" s="204">
        <v>1082</v>
      </c>
      <c r="F163" s="205" t="s">
        <v>21</v>
      </c>
      <c r="G163" s="257">
        <v>44490</v>
      </c>
      <c r="H163" s="258">
        <v>45914.5</v>
      </c>
      <c r="I163" s="202"/>
      <c r="J163" s="206">
        <f t="shared" si="11"/>
        <v>44470</v>
      </c>
      <c r="K163" s="207">
        <f>IPCA!$B$5/_xlfn.XLOOKUP(Investimentos!J163,IPCA!$A$5:$A$200,IPCA!$B$5:$B$200)</f>
        <v>0.51944584290796225</v>
      </c>
      <c r="L163" s="208">
        <f t="shared" si="12"/>
        <v>23850.096154197632</v>
      </c>
      <c r="M163" s="209">
        <f t="shared" si="13"/>
        <v>25</v>
      </c>
      <c r="N163" s="208">
        <f t="shared" si="14"/>
        <v>954.00384616790529</v>
      </c>
      <c r="O163" s="204"/>
      <c r="P163" s="211"/>
      <c r="Q163" s="316"/>
      <c r="R163" s="318"/>
    </row>
    <row r="164" spans="3:18" ht="31.15" customHeight="1">
      <c r="C164" s="315" t="s">
        <v>189</v>
      </c>
      <c r="D164" s="203" t="s">
        <v>139</v>
      </c>
      <c r="E164" s="204">
        <v>782</v>
      </c>
      <c r="F164" s="205" t="s">
        <v>21</v>
      </c>
      <c r="G164" s="257">
        <v>44495</v>
      </c>
      <c r="H164" s="258">
        <v>5798</v>
      </c>
      <c r="I164" s="202"/>
      <c r="J164" s="206">
        <f t="shared" si="11"/>
        <v>44470</v>
      </c>
      <c r="K164" s="207">
        <f>IPCA!$B$5/_xlfn.XLOOKUP(Investimentos!J164,IPCA!$A$5:$A$200,IPCA!$B$5:$B$200)</f>
        <v>0.51944584290796225</v>
      </c>
      <c r="L164" s="208">
        <f t="shared" si="12"/>
        <v>3011.7469971803653</v>
      </c>
      <c r="M164" s="209">
        <f t="shared" si="13"/>
        <v>25</v>
      </c>
      <c r="N164" s="208">
        <f t="shared" si="14"/>
        <v>120.46987988721462</v>
      </c>
      <c r="O164" s="204"/>
      <c r="P164" s="211"/>
      <c r="Q164" s="316"/>
      <c r="R164" s="318"/>
    </row>
    <row r="165" spans="3:18" ht="31.15" customHeight="1">
      <c r="C165" s="315" t="s">
        <v>186</v>
      </c>
      <c r="D165" s="203" t="s">
        <v>139</v>
      </c>
      <c r="E165" s="204">
        <v>2613</v>
      </c>
      <c r="F165" s="205" t="s">
        <v>22</v>
      </c>
      <c r="G165" s="257">
        <v>44516</v>
      </c>
      <c r="H165" s="258">
        <v>11182.14</v>
      </c>
      <c r="I165" s="202"/>
      <c r="J165" s="206">
        <f t="shared" si="11"/>
        <v>44501</v>
      </c>
      <c r="K165" s="207">
        <f>IPCA!$B$5/_xlfn.XLOOKUP(Investimentos!J165,IPCA!$A$5:$A$200,IPCA!$B$5:$B$200)</f>
        <v>0.5145571943268995</v>
      </c>
      <c r="L165" s="208">
        <f t="shared" si="12"/>
        <v>5753.8505849705953</v>
      </c>
      <c r="M165" s="209">
        <f t="shared" si="13"/>
        <v>24</v>
      </c>
      <c r="N165" s="208">
        <f t="shared" si="14"/>
        <v>239.74377437377481</v>
      </c>
      <c r="O165" s="204"/>
      <c r="P165" s="211"/>
      <c r="Q165" s="316"/>
      <c r="R165" s="318"/>
    </row>
    <row r="166" spans="3:18" ht="31.15" customHeight="1">
      <c r="C166" s="315" t="s">
        <v>173</v>
      </c>
      <c r="D166" s="203" t="s">
        <v>139</v>
      </c>
      <c r="E166" s="204">
        <v>1093</v>
      </c>
      <c r="F166" s="205" t="s">
        <v>22</v>
      </c>
      <c r="G166" s="257">
        <v>44524</v>
      </c>
      <c r="H166" s="258">
        <v>45914.5</v>
      </c>
      <c r="I166" s="202"/>
      <c r="J166" s="206">
        <f t="shared" si="11"/>
        <v>44501</v>
      </c>
      <c r="K166" s="207">
        <f>IPCA!$B$5/_xlfn.XLOOKUP(Investimentos!J166,IPCA!$A$5:$A$200,IPCA!$B$5:$B$200)</f>
        <v>0.5145571943268995</v>
      </c>
      <c r="L166" s="208">
        <f t="shared" si="12"/>
        <v>23625.636298922429</v>
      </c>
      <c r="M166" s="209">
        <f t="shared" si="13"/>
        <v>24</v>
      </c>
      <c r="N166" s="208">
        <f t="shared" si="14"/>
        <v>984.40151245510117</v>
      </c>
      <c r="O166" s="204"/>
      <c r="P166" s="211"/>
      <c r="Q166" s="316"/>
      <c r="R166" s="318"/>
    </row>
    <row r="167" spans="3:18" ht="31.15" customHeight="1">
      <c r="C167" s="315" t="s">
        <v>194</v>
      </c>
      <c r="D167" s="203" t="s">
        <v>139</v>
      </c>
      <c r="E167" s="204">
        <v>1313</v>
      </c>
      <c r="F167" s="205" t="s">
        <v>22</v>
      </c>
      <c r="G167" s="257">
        <v>44532</v>
      </c>
      <c r="H167" s="258">
        <v>10000</v>
      </c>
      <c r="I167" s="202"/>
      <c r="J167" s="206">
        <f t="shared" si="11"/>
        <v>44531</v>
      </c>
      <c r="K167" s="207">
        <f>IPCA!$B$5/_xlfn.XLOOKUP(Investimentos!J167,IPCA!$A$5:$A$200,IPCA!$B$5:$B$200)</f>
        <v>0.51082836059895032</v>
      </c>
      <c r="L167" s="208">
        <f t="shared" si="12"/>
        <v>5108.2836059895035</v>
      </c>
      <c r="M167" s="209">
        <f t="shared" si="13"/>
        <v>24</v>
      </c>
      <c r="N167" s="208">
        <f t="shared" si="14"/>
        <v>212.84515024956264</v>
      </c>
      <c r="O167" s="204"/>
      <c r="P167" s="211"/>
      <c r="Q167" s="316"/>
      <c r="R167" s="318"/>
    </row>
    <row r="168" spans="3:18" ht="31.15" customHeight="1">
      <c r="C168" s="315" t="s">
        <v>194</v>
      </c>
      <c r="D168" s="203" t="s">
        <v>139</v>
      </c>
      <c r="E168" s="204">
        <v>1362</v>
      </c>
      <c r="F168" s="205" t="s">
        <v>22</v>
      </c>
      <c r="G168" s="257">
        <v>44545</v>
      </c>
      <c r="H168" s="258">
        <v>3680</v>
      </c>
      <c r="I168" s="202"/>
      <c r="J168" s="206">
        <f t="shared" si="11"/>
        <v>44531</v>
      </c>
      <c r="K168" s="207">
        <f>IPCA!$B$5/_xlfn.XLOOKUP(Investimentos!J168,IPCA!$A$5:$A$200,IPCA!$B$5:$B$200)</f>
        <v>0.51082836059895032</v>
      </c>
      <c r="L168" s="208">
        <f t="shared" si="12"/>
        <v>1879.8483670041371</v>
      </c>
      <c r="M168" s="209">
        <f t="shared" si="13"/>
        <v>24</v>
      </c>
      <c r="N168" s="208">
        <f t="shared" si="14"/>
        <v>78.327015291839047</v>
      </c>
      <c r="O168" s="204"/>
      <c r="P168" s="211"/>
      <c r="Q168" s="316"/>
      <c r="R168" s="318"/>
    </row>
    <row r="169" spans="3:18" ht="31.15" customHeight="1">
      <c r="C169" s="315" t="s">
        <v>186</v>
      </c>
      <c r="D169" s="203" t="s">
        <v>139</v>
      </c>
      <c r="E169" s="204">
        <v>2723</v>
      </c>
      <c r="F169" s="205" t="s">
        <v>22</v>
      </c>
      <c r="G169" s="257">
        <v>44550</v>
      </c>
      <c r="H169" s="258">
        <v>11182.14</v>
      </c>
      <c r="I169" s="202"/>
      <c r="J169" s="206">
        <f t="shared" si="11"/>
        <v>44531</v>
      </c>
      <c r="K169" s="207">
        <f>IPCA!$B$5/_xlfn.XLOOKUP(Investimentos!J169,IPCA!$A$5:$A$200,IPCA!$B$5:$B$200)</f>
        <v>0.51082836059895032</v>
      </c>
      <c r="L169" s="208">
        <f t="shared" si="12"/>
        <v>5712.1542441879456</v>
      </c>
      <c r="M169" s="209">
        <f t="shared" si="13"/>
        <v>24</v>
      </c>
      <c r="N169" s="208">
        <f t="shared" si="14"/>
        <v>238.0064268411644</v>
      </c>
      <c r="O169" s="204"/>
      <c r="P169" s="211"/>
      <c r="Q169" s="316"/>
      <c r="R169" s="318"/>
    </row>
    <row r="170" spans="3:18" ht="31.15" customHeight="1">
      <c r="C170" s="315" t="s">
        <v>186</v>
      </c>
      <c r="D170" s="203" t="s">
        <v>139</v>
      </c>
      <c r="E170" s="204">
        <v>2826</v>
      </c>
      <c r="F170" s="205" t="s">
        <v>22</v>
      </c>
      <c r="G170" s="257">
        <v>44550</v>
      </c>
      <c r="H170" s="258">
        <v>11182.14</v>
      </c>
      <c r="I170" s="202"/>
      <c r="J170" s="206">
        <f t="shared" si="11"/>
        <v>44531</v>
      </c>
      <c r="K170" s="207">
        <f>IPCA!$B$5/_xlfn.XLOOKUP(Investimentos!J170,IPCA!$A$5:$A$200,IPCA!$B$5:$B$200)</f>
        <v>0.51082836059895032</v>
      </c>
      <c r="L170" s="208">
        <f t="shared" si="12"/>
        <v>5712.1542441879456</v>
      </c>
      <c r="M170" s="209">
        <f t="shared" si="13"/>
        <v>24</v>
      </c>
      <c r="N170" s="208">
        <f t="shared" si="14"/>
        <v>238.0064268411644</v>
      </c>
      <c r="O170" s="204"/>
      <c r="P170" s="211"/>
      <c r="Q170" s="316"/>
      <c r="R170" s="318"/>
    </row>
    <row r="171" spans="3:18" ht="31.15" customHeight="1">
      <c r="C171" s="315" t="s">
        <v>194</v>
      </c>
      <c r="D171" s="203" t="s">
        <v>139</v>
      </c>
      <c r="E171" s="204">
        <v>1373</v>
      </c>
      <c r="F171" s="205" t="s">
        <v>22</v>
      </c>
      <c r="G171" s="257">
        <v>44558</v>
      </c>
      <c r="H171" s="258">
        <v>7500</v>
      </c>
      <c r="I171" s="202"/>
      <c r="J171" s="206">
        <f t="shared" si="11"/>
        <v>44531</v>
      </c>
      <c r="K171" s="207">
        <f>IPCA!$B$5/_xlfn.XLOOKUP(Investimentos!J171,IPCA!$A$5:$A$200,IPCA!$B$5:$B$200)</f>
        <v>0.51082836059895032</v>
      </c>
      <c r="L171" s="208">
        <f t="shared" si="12"/>
        <v>3831.2127044921272</v>
      </c>
      <c r="M171" s="209">
        <f t="shared" si="13"/>
        <v>24</v>
      </c>
      <c r="N171" s="208">
        <f t="shared" si="14"/>
        <v>159.63386268717196</v>
      </c>
      <c r="O171" s="204"/>
      <c r="P171" s="211"/>
      <c r="Q171" s="316"/>
      <c r="R171" s="318"/>
    </row>
    <row r="172" spans="3:18" ht="31.15" customHeight="1">
      <c r="C172" s="315" t="s">
        <v>186</v>
      </c>
      <c r="D172" s="203" t="s">
        <v>139</v>
      </c>
      <c r="E172" s="204">
        <v>2925</v>
      </c>
      <c r="F172" s="205" t="s">
        <v>22</v>
      </c>
      <c r="G172" s="257">
        <v>44562</v>
      </c>
      <c r="H172" s="258">
        <v>11182.14</v>
      </c>
      <c r="I172" s="202"/>
      <c r="J172" s="206">
        <f t="shared" si="11"/>
        <v>44562</v>
      </c>
      <c r="K172" s="207">
        <f>IPCA!$B$5/_xlfn.XLOOKUP(Investimentos!J172,IPCA!$A$5:$A$200,IPCA!$B$5:$B$200)</f>
        <v>0.50808455588980495</v>
      </c>
      <c r="L172" s="208">
        <f t="shared" si="12"/>
        <v>5681.4726357976233</v>
      </c>
      <c r="M172" s="209">
        <f t="shared" si="13"/>
        <v>24</v>
      </c>
      <c r="N172" s="208">
        <f t="shared" si="14"/>
        <v>236.72802649156765</v>
      </c>
      <c r="O172" s="204"/>
      <c r="P172" s="211"/>
      <c r="Q172" s="316"/>
      <c r="R172" s="318"/>
    </row>
    <row r="173" spans="3:18" ht="31.15" customHeight="1">
      <c r="C173" s="315" t="s">
        <v>186</v>
      </c>
      <c r="D173" s="203" t="s">
        <v>139</v>
      </c>
      <c r="E173" s="204">
        <v>3036</v>
      </c>
      <c r="F173" s="205" t="s">
        <v>22</v>
      </c>
      <c r="G173" s="257">
        <v>44610</v>
      </c>
      <c r="H173" s="258">
        <v>11182.14</v>
      </c>
      <c r="I173" s="202"/>
      <c r="J173" s="206">
        <f t="shared" si="11"/>
        <v>44593</v>
      </c>
      <c r="K173" s="207">
        <f>IPCA!$B$5/_xlfn.XLOOKUP(Investimentos!J173,IPCA!$A$5:$A$200,IPCA!$B$5:$B$200)</f>
        <v>0.50300390652653804</v>
      </c>
      <c r="L173" s="208">
        <f t="shared" si="12"/>
        <v>5624.6601033266616</v>
      </c>
      <c r="M173" s="209">
        <f t="shared" si="13"/>
        <v>24</v>
      </c>
      <c r="N173" s="208">
        <f t="shared" si="14"/>
        <v>234.36083763861089</v>
      </c>
      <c r="O173" s="204"/>
      <c r="P173" s="211"/>
      <c r="Q173" s="316"/>
      <c r="R173" s="318"/>
    </row>
    <row r="174" spans="3:18" ht="31.15" customHeight="1">
      <c r="C174" s="315" t="s">
        <v>186</v>
      </c>
      <c r="D174" s="203" t="s">
        <v>139</v>
      </c>
      <c r="E174" s="204">
        <v>3147</v>
      </c>
      <c r="F174" s="205" t="s">
        <v>22</v>
      </c>
      <c r="G174" s="257">
        <v>44641</v>
      </c>
      <c r="H174" s="258">
        <v>11182.14</v>
      </c>
      <c r="I174" s="202"/>
      <c r="J174" s="206">
        <f t="shared" si="11"/>
        <v>44621</v>
      </c>
      <c r="K174" s="207">
        <f>IPCA!$B$5/_xlfn.XLOOKUP(Investimentos!J174,IPCA!$A$5:$A$200,IPCA!$B$5:$B$200)</f>
        <v>0.49498490325256927</v>
      </c>
      <c r="L174" s="208">
        <f t="shared" si="12"/>
        <v>5534.9904860566849</v>
      </c>
      <c r="M174" s="209">
        <f t="shared" si="13"/>
        <v>24</v>
      </c>
      <c r="N174" s="208">
        <f t="shared" si="14"/>
        <v>230.62460358569521</v>
      </c>
      <c r="O174" s="204"/>
      <c r="P174" s="211"/>
      <c r="Q174" s="316"/>
      <c r="R174" s="318"/>
    </row>
    <row r="175" spans="3:18" ht="31.15" customHeight="1">
      <c r="C175" s="315" t="s">
        <v>186</v>
      </c>
      <c r="D175" s="203" t="s">
        <v>139</v>
      </c>
      <c r="E175" s="204">
        <v>3280</v>
      </c>
      <c r="F175" s="205" t="s">
        <v>22</v>
      </c>
      <c r="G175" s="257">
        <v>44683</v>
      </c>
      <c r="H175" s="258">
        <v>11182.14</v>
      </c>
      <c r="I175" s="202"/>
      <c r="J175" s="206">
        <f t="shared" si="11"/>
        <v>44682</v>
      </c>
      <c r="K175" s="207">
        <f>IPCA!$B$5/_xlfn.XLOOKUP(Investimentos!J175,IPCA!$A$5:$A$200,IPCA!$B$5:$B$200)</f>
        <v>0.48750171529796282</v>
      </c>
      <c r="L175" s="208">
        <f t="shared" si="12"/>
        <v>5451.3124307019616</v>
      </c>
      <c r="M175" s="209">
        <f t="shared" si="13"/>
        <v>24</v>
      </c>
      <c r="N175" s="208">
        <f t="shared" si="14"/>
        <v>227.13801794591507</v>
      </c>
      <c r="O175" s="204"/>
      <c r="P175" s="211"/>
      <c r="Q175" s="316"/>
      <c r="R175" s="318"/>
    </row>
    <row r="176" spans="3:18" ht="31.15" customHeight="1">
      <c r="C176" s="315" t="s">
        <v>186</v>
      </c>
      <c r="D176" s="203" t="s">
        <v>139</v>
      </c>
      <c r="E176" s="204">
        <v>3499</v>
      </c>
      <c r="F176" s="205" t="s">
        <v>22</v>
      </c>
      <c r="G176" s="257">
        <v>44732</v>
      </c>
      <c r="H176" s="258">
        <v>11182.14</v>
      </c>
      <c r="I176" s="202"/>
      <c r="J176" s="206">
        <f t="shared" si="11"/>
        <v>44713</v>
      </c>
      <c r="K176" s="207">
        <f>IPCA!$B$5/_xlfn.XLOOKUP(Investimentos!J176,IPCA!$A$5:$A$200,IPCA!$B$5:$B$200)</f>
        <v>0.48425691427155215</v>
      </c>
      <c r="L176" s="208">
        <f t="shared" si="12"/>
        <v>5415.0286113524935</v>
      </c>
      <c r="M176" s="209">
        <f t="shared" si="13"/>
        <v>24</v>
      </c>
      <c r="N176" s="208">
        <f t="shared" si="14"/>
        <v>225.62619213968722</v>
      </c>
      <c r="O176" s="204"/>
      <c r="P176" s="211"/>
      <c r="Q176" s="316"/>
      <c r="R176" s="318"/>
    </row>
    <row r="177" spans="3:18" ht="31.15" customHeight="1">
      <c r="C177" s="315" t="s">
        <v>186</v>
      </c>
      <c r="D177" s="203" t="s">
        <v>139</v>
      </c>
      <c r="E177" s="204">
        <v>3518</v>
      </c>
      <c r="F177" s="205" t="s">
        <v>22</v>
      </c>
      <c r="G177" s="257">
        <v>44743</v>
      </c>
      <c r="H177" s="258">
        <v>11182.14</v>
      </c>
      <c r="I177" s="202"/>
      <c r="J177" s="206">
        <f t="shared" si="11"/>
        <v>44743</v>
      </c>
      <c r="K177" s="207">
        <f>IPCA!$B$5/_xlfn.XLOOKUP(Investimentos!J177,IPCA!$A$5:$A$200,IPCA!$B$5:$B$200)</f>
        <v>0.4875724233657468</v>
      </c>
      <c r="L177" s="208">
        <f t="shared" si="12"/>
        <v>5452.1030982150514</v>
      </c>
      <c r="M177" s="209">
        <f t="shared" si="13"/>
        <v>24</v>
      </c>
      <c r="N177" s="208">
        <f t="shared" si="14"/>
        <v>227.17096242562715</v>
      </c>
      <c r="O177" s="204"/>
      <c r="P177" s="211"/>
      <c r="Q177" s="316"/>
      <c r="R177" s="318"/>
    </row>
    <row r="178" spans="3:18" ht="31.15" customHeight="1">
      <c r="C178" s="315" t="s">
        <v>186</v>
      </c>
      <c r="D178" s="203" t="s">
        <v>139</v>
      </c>
      <c r="E178" s="204">
        <v>3615</v>
      </c>
      <c r="F178" s="205" t="s">
        <v>22</v>
      </c>
      <c r="G178" s="257">
        <v>44761</v>
      </c>
      <c r="H178" s="258">
        <v>11182.14</v>
      </c>
      <c r="I178" s="202"/>
      <c r="J178" s="206">
        <f t="shared" si="11"/>
        <v>44743</v>
      </c>
      <c r="K178" s="207">
        <f>IPCA!$B$5/_xlfn.XLOOKUP(Investimentos!J178,IPCA!$A$5:$A$200,IPCA!$B$5:$B$200)</f>
        <v>0.4875724233657468</v>
      </c>
      <c r="L178" s="208">
        <f t="shared" si="12"/>
        <v>5452.1030982150514</v>
      </c>
      <c r="M178" s="209">
        <f t="shared" si="13"/>
        <v>24</v>
      </c>
      <c r="N178" s="208">
        <f t="shared" si="14"/>
        <v>227.17096242562715</v>
      </c>
      <c r="O178" s="204"/>
      <c r="P178" s="211"/>
      <c r="Q178" s="316"/>
      <c r="R178" s="318"/>
    </row>
    <row r="179" spans="3:18" ht="31.15" customHeight="1">
      <c r="C179" s="315" t="s">
        <v>194</v>
      </c>
      <c r="D179" s="203" t="s">
        <v>139</v>
      </c>
      <c r="E179" s="204">
        <v>1548</v>
      </c>
      <c r="F179" s="205" t="s">
        <v>22</v>
      </c>
      <c r="G179" s="257">
        <v>44761</v>
      </c>
      <c r="H179" s="258">
        <v>7500</v>
      </c>
      <c r="I179" s="202"/>
      <c r="J179" s="206">
        <f t="shared" si="11"/>
        <v>44743</v>
      </c>
      <c r="K179" s="207">
        <f>IPCA!$B$5/_xlfn.XLOOKUP(Investimentos!J179,IPCA!$A$5:$A$200,IPCA!$B$5:$B$200)</f>
        <v>0.4875724233657468</v>
      </c>
      <c r="L179" s="208">
        <f t="shared" si="12"/>
        <v>3656.7931752431009</v>
      </c>
      <c r="M179" s="209">
        <f t="shared" si="13"/>
        <v>24</v>
      </c>
      <c r="N179" s="208">
        <f t="shared" si="14"/>
        <v>152.36638230179588</v>
      </c>
      <c r="O179" s="204"/>
      <c r="P179" s="211"/>
      <c r="Q179" s="316"/>
      <c r="R179" s="318"/>
    </row>
    <row r="180" spans="3:18" ht="31.15" customHeight="1">
      <c r="C180" s="315" t="s">
        <v>186</v>
      </c>
      <c r="D180" s="203" t="s">
        <v>139</v>
      </c>
      <c r="E180" s="204">
        <v>3818</v>
      </c>
      <c r="F180" s="205" t="s">
        <v>22</v>
      </c>
      <c r="G180" s="257">
        <v>44809</v>
      </c>
      <c r="H180" s="258">
        <v>11182.14</v>
      </c>
      <c r="I180" s="202"/>
      <c r="J180" s="206">
        <f t="shared" si="11"/>
        <v>44805</v>
      </c>
      <c r="K180" s="207">
        <f>IPCA!$B$5/_xlfn.XLOOKUP(Investimentos!J180,IPCA!$A$5:$A$200,IPCA!$B$5:$B$200)</f>
        <v>0.49075716523764823</v>
      </c>
      <c r="L180" s="208">
        <f t="shared" si="12"/>
        <v>5487.7153276905156</v>
      </c>
      <c r="M180" s="209">
        <f t="shared" si="13"/>
        <v>24</v>
      </c>
      <c r="N180" s="208">
        <f t="shared" si="14"/>
        <v>228.65480532043816</v>
      </c>
      <c r="O180" s="204"/>
      <c r="P180" s="211"/>
      <c r="Q180" s="316"/>
      <c r="R180" s="318"/>
    </row>
    <row r="181" spans="3:18" ht="31.15" customHeight="1">
      <c r="C181" s="315" t="s">
        <v>186</v>
      </c>
      <c r="D181" s="203" t="s">
        <v>139</v>
      </c>
      <c r="E181" s="204">
        <v>3884</v>
      </c>
      <c r="F181" s="205" t="s">
        <v>22</v>
      </c>
      <c r="G181" s="257">
        <v>44823</v>
      </c>
      <c r="H181" s="258">
        <v>11182.14</v>
      </c>
      <c r="I181" s="202"/>
      <c r="J181" s="206">
        <f t="shared" si="11"/>
        <v>44805</v>
      </c>
      <c r="K181" s="207">
        <f>IPCA!$B$5/_xlfn.XLOOKUP(Investimentos!J181,IPCA!$A$5:$A$200,IPCA!$B$5:$B$200)</f>
        <v>0.49075716523764823</v>
      </c>
      <c r="L181" s="208">
        <f t="shared" si="12"/>
        <v>5487.7153276905156</v>
      </c>
      <c r="M181" s="209">
        <f t="shared" si="13"/>
        <v>24</v>
      </c>
      <c r="N181" s="208">
        <f t="shared" si="14"/>
        <v>228.65480532043816</v>
      </c>
      <c r="O181" s="204"/>
      <c r="P181" s="211"/>
      <c r="Q181" s="316"/>
      <c r="R181" s="318"/>
    </row>
    <row r="182" spans="3:18" ht="31.15" customHeight="1">
      <c r="C182" s="315" t="s">
        <v>186</v>
      </c>
      <c r="D182" s="203" t="s">
        <v>139</v>
      </c>
      <c r="E182" s="204">
        <v>3949</v>
      </c>
      <c r="F182" s="205" t="s">
        <v>22</v>
      </c>
      <c r="G182" s="257">
        <v>44840</v>
      </c>
      <c r="H182" s="258">
        <v>11182.14</v>
      </c>
      <c r="I182" s="202"/>
      <c r="J182" s="206">
        <f t="shared" si="11"/>
        <v>44835</v>
      </c>
      <c r="K182" s="207">
        <f>IPCA!$B$5/_xlfn.XLOOKUP(Investimentos!J182,IPCA!$A$5:$A$200,IPCA!$B$5:$B$200)</f>
        <v>0.48787830079292371</v>
      </c>
      <c r="L182" s="208">
        <f t="shared" si="12"/>
        <v>5455.523462428584</v>
      </c>
      <c r="M182" s="209">
        <f t="shared" si="13"/>
        <v>24</v>
      </c>
      <c r="N182" s="208">
        <f t="shared" si="14"/>
        <v>227.31347760119101</v>
      </c>
      <c r="O182" s="204"/>
      <c r="P182" s="211"/>
      <c r="Q182" s="316"/>
      <c r="R182" s="318"/>
    </row>
    <row r="183" spans="3:18" ht="31.15" customHeight="1">
      <c r="C183" s="315" t="s">
        <v>186</v>
      </c>
      <c r="D183" s="203" t="s">
        <v>139</v>
      </c>
      <c r="E183" s="204">
        <v>4125</v>
      </c>
      <c r="F183" s="205" t="s">
        <v>23</v>
      </c>
      <c r="G183" s="257">
        <v>44882</v>
      </c>
      <c r="H183" s="258">
        <v>11182.14</v>
      </c>
      <c r="I183" s="202"/>
      <c r="J183" s="206">
        <f t="shared" si="11"/>
        <v>44866</v>
      </c>
      <c r="K183" s="207">
        <f>IPCA!$B$5/_xlfn.XLOOKUP(Investimentos!J183,IPCA!$A$5:$A$200,IPCA!$B$5:$B$200)</f>
        <v>0.4858863572782941</v>
      </c>
      <c r="L183" s="208">
        <f t="shared" si="12"/>
        <v>5433.2492711759032</v>
      </c>
      <c r="M183" s="209">
        <f t="shared" si="13"/>
        <v>23</v>
      </c>
      <c r="N183" s="208">
        <f t="shared" si="14"/>
        <v>236.22822918156101</v>
      </c>
      <c r="O183" s="204"/>
      <c r="P183" s="211"/>
      <c r="Q183" s="316"/>
      <c r="R183" s="318"/>
    </row>
    <row r="184" spans="3:18" ht="31.15" customHeight="1">
      <c r="C184" s="315" t="s">
        <v>194</v>
      </c>
      <c r="D184" s="203" t="s">
        <v>139</v>
      </c>
      <c r="E184" s="204">
        <v>1680</v>
      </c>
      <c r="F184" s="205" t="s">
        <v>23</v>
      </c>
      <c r="G184" s="257">
        <v>44883</v>
      </c>
      <c r="H184" s="258">
        <v>10000</v>
      </c>
      <c r="I184" s="202"/>
      <c r="J184" s="206">
        <f t="shared" si="11"/>
        <v>44866</v>
      </c>
      <c r="K184" s="207">
        <f>IPCA!$B$5/_xlfn.XLOOKUP(Investimentos!J184,IPCA!$A$5:$A$200,IPCA!$B$5:$B$200)</f>
        <v>0.4858863572782941</v>
      </c>
      <c r="L184" s="208">
        <f t="shared" si="12"/>
        <v>4858.8635727829414</v>
      </c>
      <c r="M184" s="209">
        <f t="shared" si="13"/>
        <v>23</v>
      </c>
      <c r="N184" s="208">
        <f t="shared" si="14"/>
        <v>211.25493794708441</v>
      </c>
      <c r="O184" s="204"/>
      <c r="P184" s="211"/>
      <c r="Q184" s="316"/>
      <c r="R184" s="318"/>
    </row>
    <row r="185" spans="3:18" ht="31.15" customHeight="1">
      <c r="C185" s="315" t="s">
        <v>186</v>
      </c>
      <c r="D185" s="203" t="s">
        <v>139</v>
      </c>
      <c r="E185" s="204">
        <v>4255</v>
      </c>
      <c r="F185" s="205" t="s">
        <v>23</v>
      </c>
      <c r="G185" s="257">
        <v>44910</v>
      </c>
      <c r="H185" s="258">
        <v>11182.14</v>
      </c>
      <c r="I185" s="202"/>
      <c r="J185" s="206">
        <f t="shared" si="11"/>
        <v>44896</v>
      </c>
      <c r="K185" s="207">
        <f>IPCA!$B$5/_xlfn.XLOOKUP(Investimentos!J185,IPCA!$A$5:$A$200,IPCA!$B$5:$B$200)</f>
        <v>0.48289257640842187</v>
      </c>
      <c r="L185" s="208">
        <f t="shared" si="12"/>
        <v>5399.7723943596702</v>
      </c>
      <c r="M185" s="209">
        <f t="shared" si="13"/>
        <v>23</v>
      </c>
      <c r="N185" s="208">
        <f t="shared" si="14"/>
        <v>234.77271279824654</v>
      </c>
      <c r="O185" s="204"/>
      <c r="P185" s="211"/>
      <c r="Q185" s="316"/>
      <c r="R185" s="318"/>
    </row>
    <row r="186" spans="3:18" ht="31.15" customHeight="1">
      <c r="C186" s="315" t="s">
        <v>186</v>
      </c>
      <c r="D186" s="203" t="s">
        <v>139</v>
      </c>
      <c r="E186" s="204">
        <v>4384</v>
      </c>
      <c r="F186" s="205" t="s">
        <v>23</v>
      </c>
      <c r="G186" s="257">
        <v>44945</v>
      </c>
      <c r="H186" s="258">
        <v>11182.14</v>
      </c>
      <c r="I186" s="202"/>
      <c r="J186" s="206">
        <f t="shared" si="11"/>
        <v>44927</v>
      </c>
      <c r="K186" s="207">
        <f>IPCA!$B$5/_xlfn.XLOOKUP(Investimentos!J186,IPCA!$A$5:$A$200,IPCA!$B$5:$B$200)</f>
        <v>0.48034693626697805</v>
      </c>
      <c r="L186" s="208">
        <f t="shared" si="12"/>
        <v>5371.3066899084261</v>
      </c>
      <c r="M186" s="209">
        <f t="shared" si="13"/>
        <v>23</v>
      </c>
      <c r="N186" s="208">
        <f t="shared" si="14"/>
        <v>233.53507347427939</v>
      </c>
      <c r="O186" s="204"/>
      <c r="P186" s="211"/>
      <c r="Q186" s="316"/>
      <c r="R186" s="318"/>
    </row>
    <row r="187" spans="3:18" ht="31.15" customHeight="1">
      <c r="C187" s="315" t="s">
        <v>194</v>
      </c>
      <c r="D187" s="203" t="s">
        <v>139</v>
      </c>
      <c r="E187" s="204">
        <v>1739</v>
      </c>
      <c r="F187" s="205" t="s">
        <v>23</v>
      </c>
      <c r="G187" s="257">
        <v>44960</v>
      </c>
      <c r="H187" s="258">
        <v>2500</v>
      </c>
      <c r="I187" s="202"/>
      <c r="J187" s="206">
        <f t="shared" si="11"/>
        <v>44958</v>
      </c>
      <c r="K187" s="207">
        <f>IPCA!$B$5/_xlfn.XLOOKUP(Investimentos!J187,IPCA!$A$5:$A$200,IPCA!$B$5:$B$200)</f>
        <v>0.47634567359482682</v>
      </c>
      <c r="L187" s="208">
        <f t="shared" si="12"/>
        <v>1190.864183987067</v>
      </c>
      <c r="M187" s="209">
        <f t="shared" si="13"/>
        <v>23</v>
      </c>
      <c r="N187" s="208">
        <f t="shared" si="14"/>
        <v>51.776703651611612</v>
      </c>
      <c r="O187" s="204"/>
      <c r="P187" s="211"/>
      <c r="Q187" s="316"/>
      <c r="R187" s="318"/>
    </row>
    <row r="188" spans="3:18" ht="31.15" customHeight="1">
      <c r="C188" s="315" t="s">
        <v>186</v>
      </c>
      <c r="D188" s="203" t="s">
        <v>139</v>
      </c>
      <c r="E188" s="204">
        <v>4503</v>
      </c>
      <c r="F188" s="205" t="s">
        <v>23</v>
      </c>
      <c r="G188" s="257">
        <v>44971</v>
      </c>
      <c r="H188" s="258">
        <v>11182.14</v>
      </c>
      <c r="I188" s="202"/>
      <c r="J188" s="206">
        <f t="shared" si="11"/>
        <v>44958</v>
      </c>
      <c r="K188" s="207">
        <f>IPCA!$B$5/_xlfn.XLOOKUP(Investimentos!J188,IPCA!$A$5:$A$200,IPCA!$B$5:$B$200)</f>
        <v>0.47634567359482682</v>
      </c>
      <c r="L188" s="208">
        <f t="shared" si="12"/>
        <v>5326.5640105316561</v>
      </c>
      <c r="M188" s="209">
        <f t="shared" si="13"/>
        <v>23</v>
      </c>
      <c r="N188" s="208">
        <f t="shared" si="14"/>
        <v>231.58973958833286</v>
      </c>
      <c r="O188" s="204"/>
      <c r="P188" s="211"/>
      <c r="Q188" s="316"/>
      <c r="R188" s="318"/>
    </row>
    <row r="189" spans="3:18" ht="31.15" customHeight="1">
      <c r="C189" s="315" t="s">
        <v>202</v>
      </c>
      <c r="D189" s="203" t="s">
        <v>139</v>
      </c>
      <c r="E189" s="204">
        <v>5394</v>
      </c>
      <c r="F189" s="205" t="s">
        <v>23</v>
      </c>
      <c r="G189" s="257">
        <v>44974</v>
      </c>
      <c r="H189" s="258">
        <v>1941.06</v>
      </c>
      <c r="I189" s="202"/>
      <c r="J189" s="206">
        <f t="shared" si="11"/>
        <v>44958</v>
      </c>
      <c r="K189" s="207">
        <f>IPCA!$B$5/_xlfn.XLOOKUP(Investimentos!J189,IPCA!$A$5:$A$200,IPCA!$B$5:$B$200)</f>
        <v>0.47634567359482682</v>
      </c>
      <c r="L189" s="208">
        <f t="shared" si="12"/>
        <v>924.61553318797451</v>
      </c>
      <c r="M189" s="209">
        <f t="shared" si="13"/>
        <v>23</v>
      </c>
      <c r="N189" s="208">
        <f t="shared" si="14"/>
        <v>40.200675355998889</v>
      </c>
      <c r="O189" s="204"/>
      <c r="P189" s="211"/>
      <c r="Q189" s="316"/>
      <c r="R189" s="318"/>
    </row>
    <row r="190" spans="3:18" ht="31.15" customHeight="1">
      <c r="C190" s="315" t="s">
        <v>186</v>
      </c>
      <c r="D190" s="203" t="s">
        <v>139</v>
      </c>
      <c r="E190" s="204">
        <v>4623</v>
      </c>
      <c r="F190" s="205" t="s">
        <v>23</v>
      </c>
      <c r="G190" s="257">
        <v>45000</v>
      </c>
      <c r="H190" s="258">
        <v>11182.14</v>
      </c>
      <c r="I190" s="202"/>
      <c r="J190" s="206">
        <f t="shared" si="11"/>
        <v>44986</v>
      </c>
      <c r="K190" s="207">
        <f>IPCA!$B$5/_xlfn.XLOOKUP(Investimentos!J190,IPCA!$A$5:$A$200,IPCA!$B$5:$B$200)</f>
        <v>0.47298730496378788</v>
      </c>
      <c r="L190" s="208">
        <f t="shared" si="12"/>
        <v>5289.0102623277708</v>
      </c>
      <c r="M190" s="209">
        <f t="shared" si="13"/>
        <v>23</v>
      </c>
      <c r="N190" s="208">
        <f t="shared" si="14"/>
        <v>229.95696792729439</v>
      </c>
      <c r="O190" s="204"/>
      <c r="P190" s="211"/>
      <c r="Q190" s="316"/>
      <c r="R190" s="318"/>
    </row>
    <row r="191" spans="3:18" ht="31.15" customHeight="1">
      <c r="C191" s="315" t="s">
        <v>194</v>
      </c>
      <c r="D191" s="203" t="s">
        <v>139</v>
      </c>
      <c r="E191" s="204">
        <v>1801</v>
      </c>
      <c r="F191" s="205" t="s">
        <v>23</v>
      </c>
      <c r="G191" s="257">
        <v>45029</v>
      </c>
      <c r="H191" s="258">
        <v>5000</v>
      </c>
      <c r="I191" s="202"/>
      <c r="J191" s="206">
        <f t="shared" si="11"/>
        <v>45017</v>
      </c>
      <c r="K191" s="207">
        <f>IPCA!$B$5/_xlfn.XLOOKUP(Investimentos!J191,IPCA!$A$5:$A$200,IPCA!$B$5:$B$200)</f>
        <v>0.47011950393910368</v>
      </c>
      <c r="L191" s="208">
        <f t="shared" si="12"/>
        <v>2350.5975196955183</v>
      </c>
      <c r="M191" s="209">
        <f t="shared" si="13"/>
        <v>23</v>
      </c>
      <c r="N191" s="208">
        <f t="shared" si="14"/>
        <v>102.19989216067471</v>
      </c>
      <c r="O191" s="204"/>
      <c r="P191" s="211"/>
      <c r="Q191" s="316"/>
      <c r="R191" s="318"/>
    </row>
    <row r="192" spans="3:18">
      <c r="C192" s="315" t="s">
        <v>194</v>
      </c>
      <c r="D192" s="203" t="s">
        <v>139</v>
      </c>
      <c r="E192" s="204">
        <v>1846</v>
      </c>
      <c r="F192" s="205" t="s">
        <v>23</v>
      </c>
      <c r="G192" s="257">
        <v>45068</v>
      </c>
      <c r="H192" s="258">
        <v>2500</v>
      </c>
      <c r="J192" s="206">
        <f t="shared" si="11"/>
        <v>45047</v>
      </c>
      <c r="K192" s="207">
        <f>IPCA!$B$5/_xlfn.XLOOKUP(Investimentos!J192,IPCA!$A$5:$A$200,IPCA!$B$5:$B$200)</f>
        <v>0.46904106054059247</v>
      </c>
      <c r="L192" s="208">
        <f t="shared" si="12"/>
        <v>1172.6026513514812</v>
      </c>
      <c r="M192" s="209">
        <f t="shared" si="13"/>
        <v>23</v>
      </c>
      <c r="N192" s="208">
        <f t="shared" si="14"/>
        <v>50.98272397180353</v>
      </c>
      <c r="O192" s="204"/>
      <c r="P192" s="211"/>
      <c r="Q192" s="318"/>
      <c r="R192" s="318"/>
    </row>
    <row r="194" spans="2:17">
      <c r="B194" s="260" t="s">
        <v>203</v>
      </c>
      <c r="H194" s="212"/>
      <c r="L194" s="212">
        <f>SUM(L9:L192)</f>
        <v>2376772.5301229958</v>
      </c>
      <c r="N194" s="212"/>
      <c r="P194" s="212"/>
    </row>
    <row r="195" spans="2:17">
      <c r="C195" s="260"/>
      <c r="E195" s="288" t="s">
        <v>92</v>
      </c>
      <c r="I195" s="214"/>
      <c r="P195" s="212"/>
      <c r="Q195" s="214"/>
    </row>
    <row r="196" spans="2:17">
      <c r="H196" s="214"/>
      <c r="I196" s="202"/>
      <c r="J196" s="214"/>
      <c r="K196" s="214"/>
      <c r="L196" s="214"/>
      <c r="M196" s="214"/>
      <c r="N196" s="214"/>
      <c r="O196" s="214"/>
      <c r="P196" s="215"/>
      <c r="Q196" s="214"/>
    </row>
    <row r="197" spans="2:17" ht="15.75" thickBot="1">
      <c r="C197" s="420" t="s">
        <v>124</v>
      </c>
      <c r="D197" s="420" t="s">
        <v>125</v>
      </c>
      <c r="E197" s="421" t="s">
        <v>126</v>
      </c>
      <c r="F197" s="415" t="s">
        <v>127</v>
      </c>
      <c r="G197" s="416" t="s">
        <v>128</v>
      </c>
      <c r="H197" s="416"/>
      <c r="I197" s="202"/>
      <c r="J197" s="415" t="s">
        <v>129</v>
      </c>
      <c r="K197" s="415" t="s">
        <v>130</v>
      </c>
      <c r="L197" s="415" t="s">
        <v>131</v>
      </c>
      <c r="M197" s="415" t="s">
        <v>132</v>
      </c>
      <c r="N197" s="415" t="s">
        <v>133</v>
      </c>
      <c r="O197" s="415" t="s">
        <v>204</v>
      </c>
      <c r="P197" s="415" t="s">
        <v>205</v>
      </c>
      <c r="Q197" s="214"/>
    </row>
    <row r="198" spans="2:17" ht="45">
      <c r="C198" s="420"/>
      <c r="D198" s="420"/>
      <c r="E198" s="421"/>
      <c r="F198" s="415"/>
      <c r="G198" s="169" t="s">
        <v>136</v>
      </c>
      <c r="H198" s="170" t="s">
        <v>137</v>
      </c>
      <c r="I198" s="202"/>
      <c r="J198" s="415"/>
      <c r="K198" s="415"/>
      <c r="L198" s="415"/>
      <c r="M198" s="415"/>
      <c r="N198" s="415"/>
      <c r="O198" s="415"/>
      <c r="P198" s="415"/>
      <c r="Q198" s="214"/>
    </row>
    <row r="199" spans="2:17" ht="30">
      <c r="C199" s="203" t="s">
        <v>206</v>
      </c>
      <c r="D199" s="203" t="s">
        <v>139</v>
      </c>
      <c r="E199" s="204"/>
      <c r="F199" s="205" t="str" cm="1">
        <f t="array" ref="F199">INDEX(Tarifas!$B$7:$B$41,MATCH(G199,Tarifas!$H$7:$H$41,1)+1)</f>
        <v>Ano 12</v>
      </c>
      <c r="G199" s="257">
        <v>45184</v>
      </c>
      <c r="H199" s="258">
        <f>134185.68/2</f>
        <v>67092.84</v>
      </c>
      <c r="I199" s="202"/>
      <c r="J199" s="206">
        <v>44927</v>
      </c>
      <c r="K199" s="207">
        <f>IPCA!$B$5/_xlfn.XLOOKUP(Investimentos!J199,IPCA!$A$5:$A$160,IPCA!$B$5:$B$160)</f>
        <v>0.48034693626697805</v>
      </c>
      <c r="L199" s="208">
        <f>H199*K199</f>
        <v>32227.840139450553</v>
      </c>
      <c r="M199" s="209">
        <f>35-VALUE(RIGHT(F199,2))</f>
        <v>23</v>
      </c>
      <c r="N199" s="208">
        <f t="shared" ref="N199:N201" si="15">L199/M199</f>
        <v>1401.2104408456762</v>
      </c>
      <c r="O199" s="204"/>
      <c r="P199" s="211"/>
      <c r="Q199" s="214"/>
    </row>
    <row r="200" spans="2:17">
      <c r="C200" s="203" t="s">
        <v>207</v>
      </c>
      <c r="D200" s="203" t="s">
        <v>139</v>
      </c>
      <c r="E200" s="204"/>
      <c r="F200" s="205" t="str" cm="1">
        <f t="array" ref="F200">INDEX(Tarifas!$B$7:$B$41,MATCH(G200,Tarifas!$H$7:$H$41,1)+1)</f>
        <v>Ano 12</v>
      </c>
      <c r="G200" s="257">
        <v>45092</v>
      </c>
      <c r="H200" s="258">
        <v>4849818.45</v>
      </c>
      <c r="I200" s="202"/>
      <c r="J200" s="206">
        <v>44927</v>
      </c>
      <c r="K200" s="207">
        <f>IPCA!$B$5/_xlfn.XLOOKUP(Investimentos!J200,IPCA!$A$5:$A$160,IPCA!$B$5:$B$160)</f>
        <v>0.48034693626697805</v>
      </c>
      <c r="L200" s="208">
        <f>H200*K200</f>
        <v>2329595.4339085645</v>
      </c>
      <c r="M200" s="209">
        <f>35-VALUE(RIGHT(F200,2))</f>
        <v>23</v>
      </c>
      <c r="N200" s="208">
        <f t="shared" si="15"/>
        <v>101286.75799602455</v>
      </c>
      <c r="O200" s="204"/>
      <c r="P200" s="211"/>
      <c r="Q200" s="214"/>
    </row>
    <row r="201" spans="2:17">
      <c r="C201" s="203" t="s">
        <v>208</v>
      </c>
      <c r="D201" s="203" t="s">
        <v>139</v>
      </c>
      <c r="E201" s="204"/>
      <c r="F201" s="205" t="str" cm="1">
        <f t="array" ref="F201">INDEX(Tarifas!$B$7:$B$41,MATCH(G201,Tarifas!$H$7:$H$41,1)+1)</f>
        <v>Ano 13</v>
      </c>
      <c r="G201" s="257">
        <v>45458</v>
      </c>
      <c r="H201" s="258">
        <v>3060625</v>
      </c>
      <c r="J201" s="206">
        <v>44927</v>
      </c>
      <c r="K201" s="207">
        <f>IPCA!$B$5/_xlfn.XLOOKUP(Investimentos!J201,IPCA!$A$5:$A$160,IPCA!$B$5:$B$160)</f>
        <v>0.48034693626697805</v>
      </c>
      <c r="L201" s="208">
        <f>H201*K201</f>
        <v>1470161.8418121198</v>
      </c>
      <c r="M201" s="209">
        <f>35-VALUE(RIGHT(F201,2))</f>
        <v>22</v>
      </c>
      <c r="N201" s="208">
        <f t="shared" si="15"/>
        <v>66825.538264187271</v>
      </c>
      <c r="O201" s="210"/>
      <c r="P201" s="211"/>
    </row>
    <row r="205" spans="2:17">
      <c r="H205" s="212"/>
    </row>
  </sheetData>
  <mergeCells count="29">
    <mergeCell ref="G7:H7"/>
    <mergeCell ref="C197:C198"/>
    <mergeCell ref="D197:D198"/>
    <mergeCell ref="E197:E198"/>
    <mergeCell ref="F197:F198"/>
    <mergeCell ref="C7:C8"/>
    <mergeCell ref="D7:D8"/>
    <mergeCell ref="E7:E8"/>
    <mergeCell ref="F7:F8"/>
    <mergeCell ref="P7:P8"/>
    <mergeCell ref="L5:M5"/>
    <mergeCell ref="R5:S5"/>
    <mergeCell ref="Y5:Z5"/>
    <mergeCell ref="J7:J8"/>
    <mergeCell ref="K7:K8"/>
    <mergeCell ref="L7:L8"/>
    <mergeCell ref="M7:M8"/>
    <mergeCell ref="N7:N8"/>
    <mergeCell ref="O7:O8"/>
    <mergeCell ref="Q7:Q8"/>
    <mergeCell ref="R7:R8"/>
    <mergeCell ref="O197:O198"/>
    <mergeCell ref="P197:P198"/>
    <mergeCell ref="G197:H197"/>
    <mergeCell ref="J197:J198"/>
    <mergeCell ref="K197:K198"/>
    <mergeCell ref="L197:L198"/>
    <mergeCell ref="M197:M198"/>
    <mergeCell ref="N197:N198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31DDF-2369-45C3-BA56-1EEB212FA7A3}">
  <sheetPr codeName="Planilha7">
    <outlinePr summaryBelow="0"/>
    <pageSetUpPr fitToPage="1"/>
  </sheetPr>
  <dimension ref="B1:AM30"/>
  <sheetViews>
    <sheetView showGridLines="0" zoomScale="85" zoomScaleNormal="85" workbookViewId="0">
      <pane xSplit="2" topLeftCell="C1" activePane="topRight" state="frozen"/>
      <selection activeCell="M6" sqref="M6"/>
      <selection pane="topRight" activeCell="A20" sqref="A20"/>
    </sheetView>
  </sheetViews>
  <sheetFormatPr defaultRowHeight="15.75" outlineLevelRow="1"/>
  <cols>
    <col min="1" max="1" width="1.125" customWidth="1"/>
    <col min="2" max="2" width="46" bestFit="1" customWidth="1"/>
    <col min="3" max="4" width="15.625" customWidth="1"/>
    <col min="5" max="39" width="12.5" customWidth="1"/>
  </cols>
  <sheetData>
    <row r="1" spans="2:39" ht="8.4499999999999993" customHeight="1"/>
    <row r="2" spans="2:39" s="137" customFormat="1" ht="18">
      <c r="B2" s="220" t="s">
        <v>0</v>
      </c>
      <c r="C2" s="136"/>
      <c r="K2" s="157"/>
      <c r="Q2" s="157"/>
      <c r="W2" s="157"/>
    </row>
    <row r="3" spans="2:39" s="137" customFormat="1">
      <c r="B3" s="220" t="s">
        <v>209</v>
      </c>
      <c r="C3" s="136"/>
      <c r="K3" s="136"/>
      <c r="Q3" s="136"/>
      <c r="W3" s="136"/>
    </row>
    <row r="4" spans="2:39" s="137" customFormat="1">
      <c r="B4" s="136"/>
      <c r="C4" s="136"/>
      <c r="F4" s="424" t="s">
        <v>210</v>
      </c>
      <c r="G4" s="424"/>
      <c r="K4" s="136"/>
      <c r="Q4" s="136"/>
      <c r="W4" s="136"/>
    </row>
    <row r="5" spans="2:39" s="137" customFormat="1">
      <c r="B5" s="265" t="s">
        <v>123</v>
      </c>
      <c r="C5" s="265"/>
      <c r="D5" s="266"/>
      <c r="E5" s="267"/>
      <c r="F5" s="266"/>
      <c r="G5" s="266"/>
      <c r="H5" s="266"/>
      <c r="I5" s="266"/>
      <c r="J5" s="266"/>
      <c r="K5" s="265"/>
      <c r="L5" s="266"/>
      <c r="M5" s="266"/>
      <c r="N5" s="266"/>
      <c r="O5" s="425"/>
      <c r="P5" s="426"/>
      <c r="Q5" s="265"/>
      <c r="R5" s="266"/>
      <c r="S5" s="266"/>
      <c r="T5" s="266"/>
      <c r="U5" s="425"/>
      <c r="V5" s="426"/>
      <c r="W5" s="265"/>
      <c r="X5" s="266"/>
      <c r="Y5" s="266"/>
      <c r="Z5" s="266"/>
      <c r="AA5" s="266"/>
      <c r="AB5" s="425"/>
      <c r="AC5" s="426"/>
      <c r="AD5" s="266"/>
      <c r="AE5" s="266"/>
      <c r="AF5" s="266"/>
      <c r="AG5" s="266"/>
      <c r="AH5" s="266"/>
      <c r="AI5" s="266"/>
      <c r="AJ5" s="266"/>
      <c r="AK5" s="266"/>
      <c r="AL5" s="266"/>
      <c r="AM5" s="266"/>
    </row>
    <row r="6" spans="2:39" s="137" customFormat="1" ht="16.5" outlineLevel="1" thickBot="1">
      <c r="B6" s="136"/>
      <c r="C6" s="136"/>
    </row>
    <row r="7" spans="2:39" s="137" customFormat="1" ht="22.7" customHeight="1" outlineLevel="1" thickBot="1">
      <c r="B7" s="158" t="s">
        <v>211</v>
      </c>
      <c r="C7" s="158" t="s">
        <v>212</v>
      </c>
      <c r="D7" s="159" t="s">
        <v>88</v>
      </c>
      <c r="E7" s="261">
        <v>1</v>
      </c>
      <c r="F7" s="262">
        <v>2</v>
      </c>
      <c r="G7" s="261">
        <v>3</v>
      </c>
      <c r="H7" s="262">
        <v>4</v>
      </c>
      <c r="I7" s="261">
        <v>5</v>
      </c>
      <c r="J7" s="262">
        <v>6</v>
      </c>
      <c r="K7" s="261">
        <v>7</v>
      </c>
      <c r="L7" s="262">
        <v>8</v>
      </c>
      <c r="M7" s="261">
        <v>9</v>
      </c>
      <c r="N7" s="262">
        <v>10</v>
      </c>
      <c r="O7" s="261">
        <v>11</v>
      </c>
      <c r="P7" s="262">
        <v>12</v>
      </c>
      <c r="Q7" s="261">
        <v>13</v>
      </c>
      <c r="R7" s="262">
        <v>14</v>
      </c>
      <c r="S7" s="261">
        <v>15</v>
      </c>
      <c r="T7" s="262">
        <v>16</v>
      </c>
      <c r="U7" s="261">
        <v>17</v>
      </c>
      <c r="V7" s="262">
        <v>18</v>
      </c>
      <c r="W7" s="261">
        <v>19</v>
      </c>
      <c r="X7" s="262">
        <v>20</v>
      </c>
      <c r="Y7" s="261">
        <v>21</v>
      </c>
      <c r="Z7" s="262">
        <v>22</v>
      </c>
      <c r="AA7" s="261">
        <v>23</v>
      </c>
      <c r="AB7" s="262">
        <v>24</v>
      </c>
      <c r="AC7" s="261">
        <v>25</v>
      </c>
      <c r="AD7" s="262">
        <v>26</v>
      </c>
      <c r="AE7" s="261">
        <v>27</v>
      </c>
      <c r="AF7" s="262">
        <v>28</v>
      </c>
      <c r="AG7" s="261">
        <v>29</v>
      </c>
      <c r="AH7" s="262">
        <v>30</v>
      </c>
      <c r="AI7" s="261">
        <v>31</v>
      </c>
      <c r="AJ7" s="262">
        <v>32</v>
      </c>
      <c r="AK7" s="261">
        <v>33</v>
      </c>
      <c r="AL7" s="262">
        <v>34</v>
      </c>
      <c r="AM7" s="261">
        <v>35</v>
      </c>
    </row>
    <row r="8" spans="2:39" s="137" customFormat="1" ht="12.75" outlineLevel="1"/>
    <row r="9" spans="2:39" s="163" customFormat="1" outlineLevel="1">
      <c r="B9" s="161" t="s">
        <v>213</v>
      </c>
      <c r="C9" s="162"/>
      <c r="D9" s="162">
        <f>SUM(E9:AM9)</f>
        <v>2376.7725301229966</v>
      </c>
      <c r="E9" s="171">
        <f>SUMIF(Investimentos!$F$9:$F$192,"Ano "&amp;TEXT(E7,"00"),Investimentos!$L$9:$L$192)/1000</f>
        <v>0</v>
      </c>
      <c r="F9" s="171">
        <f>SUMIF(Investimentos!$F$9:$F$192,"Ano "&amp;TEXT(F7,"00"),Investimentos!$L$9:$L$192)/1000</f>
        <v>0</v>
      </c>
      <c r="G9" s="171">
        <f>SUMIF(Investimentos!$F$9:$F$192,"Ano "&amp;TEXT(G7,"00"),Investimentos!$L$9:$L$192)/1000</f>
        <v>0</v>
      </c>
      <c r="H9" s="171">
        <f>SUMIF(Investimentos!$F$9:$F$192,"Ano "&amp;TEXT(H7,"00"),Investimentos!$L$9:$L$192)/1000</f>
        <v>0</v>
      </c>
      <c r="I9" s="171">
        <f>SUMIF(Investimentos!$F$9:$F$192,"Ano "&amp;TEXT(I7,"00"),Investimentos!$L$9:$L$192)/1000</f>
        <v>0</v>
      </c>
      <c r="J9" s="171">
        <f>SUMIF(Investimentos!$F$9:$F$192,"Ano "&amp;TEXT(J7,"00"),Investimentos!$L$9:$L$192)/1000</f>
        <v>292.53681157424376</v>
      </c>
      <c r="K9" s="171">
        <f>SUMIF(Investimentos!$F$9:$F$192,"Ano "&amp;TEXT(K7,"00"),Investimentos!$L$9:$L$192)/1000</f>
        <v>736.32032326674846</v>
      </c>
      <c r="L9" s="171">
        <f>SUMIF(Investimentos!$F$9:$F$192,"Ano "&amp;TEXT(L7,"00"),Investimentos!$L$9:$L$192)/1000</f>
        <v>459.72591169500754</v>
      </c>
      <c r="M9" s="171">
        <f>SUMIF(Investimentos!$F$9:$F$192,"Ano "&amp;TEXT(M7,"00"),Investimentos!$L$9:$L$192)/1000</f>
        <v>239.8580352939216</v>
      </c>
      <c r="N9" s="171">
        <f>SUMIF(Investimentos!$F$9:$F$192,"Ano "&amp;TEXT(N7,"00"),Investimentos!$L$9:$L$192)/1000</f>
        <v>500.69144439729376</v>
      </c>
      <c r="O9" s="171">
        <f>SUMIF(Investimentos!$F$9:$F$192,"Ano "&amp;TEXT(O7,"00"),Investimentos!$L$9:$L$192)/1000</f>
        <v>110.32255780647293</v>
      </c>
      <c r="P9" s="171">
        <f>SUMIF(Investimentos!$F$9:$F$192,"Ano "&amp;TEXT(P7,"00"),Investimentos!$L$9:$L$192)/1000</f>
        <v>37.317446089308412</v>
      </c>
      <c r="Q9" s="171">
        <f>SUMIF(Investimentos!$F$9:$F$192,"Ano "&amp;TEXT(Q7,"00"),Investimentos!$L$9:$L$192)/1000</f>
        <v>0</v>
      </c>
      <c r="R9" s="171">
        <f>SUMIF(Investimentos!$F$9:$F$192,"Ano "&amp;TEXT(R7,"00"),Investimentos!$L$9:$L$192)/1000</f>
        <v>0</v>
      </c>
      <c r="S9" s="171">
        <f>SUMIF(Investimentos!$F$9:$F$192,"Ano "&amp;TEXT(S7,"00"),Investimentos!$L$9:$L$192)/1000</f>
        <v>0</v>
      </c>
      <c r="T9" s="171">
        <f>SUMIF(Investimentos!$F$9:$F$192,"Ano "&amp;TEXT(T7,"00"),Investimentos!$L$9:$L$192)/1000</f>
        <v>0</v>
      </c>
      <c r="U9" s="171">
        <f>SUMIF(Investimentos!$F$9:$F$192,"Ano "&amp;TEXT(U7,"00"),Investimentos!$L$9:$L$192)/1000</f>
        <v>0</v>
      </c>
      <c r="V9" s="171">
        <f>SUMIF(Investimentos!$F$9:$F$192,"Ano "&amp;TEXT(V7,"00"),Investimentos!$L$9:$L$192)/1000</f>
        <v>0</v>
      </c>
      <c r="W9" s="171">
        <f>SUMIF(Investimentos!$F$9:$F$192,"Ano "&amp;TEXT(W7,"00"),Investimentos!$L$9:$L$192)/1000</f>
        <v>0</v>
      </c>
      <c r="X9" s="171">
        <f>SUMIF(Investimentos!$F$9:$F$192,"Ano "&amp;TEXT(X7,"00"),Investimentos!$L$9:$L$192)/1000</f>
        <v>0</v>
      </c>
      <c r="Y9" s="171">
        <f>SUMIF(Investimentos!$F$9:$F$192,"Ano "&amp;TEXT(Y7,"00"),Investimentos!$L$9:$L$192)/1000</f>
        <v>0</v>
      </c>
      <c r="Z9" s="171">
        <f>SUMIF(Investimentos!$F$9:$F$192,"Ano "&amp;TEXT(Z7,"00"),Investimentos!$L$9:$L$192)/1000</f>
        <v>0</v>
      </c>
      <c r="AA9" s="171">
        <f>SUMIF(Investimentos!$F$9:$F$192,"Ano "&amp;TEXT(AA7,"00"),Investimentos!$L$9:$L$192)/1000</f>
        <v>0</v>
      </c>
      <c r="AB9" s="171">
        <f>SUMIF(Investimentos!$F$9:$F$192,"Ano "&amp;TEXT(AB7,"00"),Investimentos!$L$9:$L$192)/1000</f>
        <v>0</v>
      </c>
      <c r="AC9" s="171">
        <f>SUMIF(Investimentos!$F$9:$F$192,"Ano "&amp;TEXT(AC7,"00"),Investimentos!$L$9:$L$192)/1000</f>
        <v>0</v>
      </c>
      <c r="AD9" s="171">
        <f>SUMIF(Investimentos!$F$9:$F$192,"Ano "&amp;TEXT(AD7,"00"),Investimentos!$L$9:$L$192)/1000</f>
        <v>0</v>
      </c>
      <c r="AE9" s="171">
        <f>SUMIF(Investimentos!$F$9:$F$192,"Ano "&amp;TEXT(AE7,"00"),Investimentos!$L$9:$L$192)/1000</f>
        <v>0</v>
      </c>
      <c r="AF9" s="171">
        <f>SUMIF(Investimentos!$F$9:$F$192,"Ano "&amp;TEXT(AF7,"00"),Investimentos!$L$9:$L$192)/1000</f>
        <v>0</v>
      </c>
      <c r="AG9" s="171">
        <f>SUMIF(Investimentos!$F$9:$F$192,"Ano "&amp;TEXT(AG7,"00"),Investimentos!$L$9:$L$192)/1000</f>
        <v>0</v>
      </c>
      <c r="AH9" s="171">
        <f>SUMIF(Investimentos!$F$9:$F$192,"Ano "&amp;TEXT(AH7,"00"),Investimentos!$L$9:$L$192)/1000</f>
        <v>0</v>
      </c>
      <c r="AI9" s="171">
        <f>SUMIF(Investimentos!$F$9:$F$192,"Ano "&amp;TEXT(AI7,"00"),Investimentos!$L$9:$L$192)/1000</f>
        <v>0</v>
      </c>
      <c r="AJ9" s="171">
        <f>SUMIF(Investimentos!$F$9:$F$192,"Ano "&amp;TEXT(AJ7,"00"),Investimentos!$L$9:$L$192)/1000</f>
        <v>0</v>
      </c>
      <c r="AK9" s="171">
        <f>SUMIF(Investimentos!$F$9:$F$192,"Ano "&amp;TEXT(AK7,"00"),Investimentos!$L$9:$L$192)/1000</f>
        <v>0</v>
      </c>
      <c r="AL9" s="171">
        <f>SUMIF(Investimentos!$F$9:$F$192,"Ano "&amp;TEXT(AL7,"00"),Investimentos!$L$9:$L$192)/1000</f>
        <v>0</v>
      </c>
      <c r="AM9" s="171">
        <f>SUMIF(Investimentos!$F$9:$F$192,"Ano "&amp;TEXT(AM7,"00"),Investimentos!$L$9:$L$192)/1000</f>
        <v>0</v>
      </c>
    </row>
    <row r="10" spans="2:39" outlineLevel="1">
      <c r="B10" s="137"/>
      <c r="C10" s="164"/>
      <c r="D10" s="164"/>
      <c r="E10" s="164"/>
      <c r="F10" s="164"/>
      <c r="G10" s="164"/>
      <c r="H10" s="164"/>
      <c r="I10" s="164"/>
      <c r="J10" s="164"/>
      <c r="K10" s="164"/>
      <c r="L10" s="164"/>
      <c r="M10" s="164"/>
      <c r="N10" s="164"/>
      <c r="O10" s="164"/>
      <c r="P10" s="164"/>
      <c r="Q10" s="164"/>
      <c r="R10" s="164"/>
      <c r="S10" s="164"/>
      <c r="T10" s="164"/>
      <c r="U10" s="164"/>
      <c r="V10" s="164"/>
      <c r="W10" s="164"/>
      <c r="X10" s="164"/>
      <c r="Y10" s="164"/>
      <c r="Z10" s="164"/>
      <c r="AA10" s="164"/>
      <c r="AB10" s="164"/>
      <c r="AC10" s="164"/>
      <c r="AD10" s="164"/>
      <c r="AE10" s="164"/>
      <c r="AF10" s="164"/>
      <c r="AG10" s="164"/>
      <c r="AH10" s="164"/>
      <c r="AI10" s="164"/>
      <c r="AJ10" s="164"/>
      <c r="AK10" s="164"/>
      <c r="AL10" s="164"/>
      <c r="AM10" s="164"/>
    </row>
    <row r="11" spans="2:39" outlineLevel="1">
      <c r="B11" s="165" t="s">
        <v>214</v>
      </c>
      <c r="C11" s="166"/>
      <c r="D11" s="162">
        <f>SUM(E11:AM11)</f>
        <v>2376.7725301229966</v>
      </c>
      <c r="E11" s="162">
        <f t="array" ref="E11">SUM(IF(VALUE(RIGHT(Investimentos!$F$9:$F$192,2))&lt;'Consolidação dos eventos'!E7,Investimentos!$N$9:$N$192))/1000</f>
        <v>0</v>
      </c>
      <c r="F11" s="162">
        <f t="array" ref="F11">SUM(IF(VALUE(RIGHT(Investimentos!$F$9:$F$192,2))&lt;'Consolidação dos eventos'!F7,Investimentos!$N$9:$N$192))/1000</f>
        <v>0</v>
      </c>
      <c r="G11" s="162">
        <f t="array" ref="G11">SUM(IF(VALUE(RIGHT(Investimentos!$F$9:$F$192,2))&lt;'Consolidação dos eventos'!G7,Investimentos!$N$9:$N$192))/1000</f>
        <v>0</v>
      </c>
      <c r="H11" s="162">
        <f t="array" ref="H11">SUM(IF(VALUE(RIGHT(Investimentos!$F$9:$F$192,2))&lt;'Consolidação dos eventos'!H7,Investimentos!$N$9:$N$192))/1000</f>
        <v>0</v>
      </c>
      <c r="I11" s="162">
        <f t="array" ref="I11">SUM(IF(VALUE(RIGHT(Investimentos!$F$9:$F$192,2))&lt;'Consolidação dos eventos'!I7,Investimentos!$N$9:$N$192))/1000</f>
        <v>0</v>
      </c>
      <c r="J11" s="162">
        <f t="array" ref="J11">SUM(IF(VALUE(RIGHT(Investimentos!$F$9:$F$192,2))&lt;'Consolidação dos eventos'!J7,Investimentos!$N$9:$N$192))/1000</f>
        <v>0</v>
      </c>
      <c r="K11" s="162">
        <f t="array" ref="K11">SUM(IF(VALUE(RIGHT(Investimentos!$F$9:$F$192,2))&lt;'Consolidação dos eventos'!K7,Investimentos!$N$9:$N$192))/1000</f>
        <v>10.087476261180822</v>
      </c>
      <c r="L11" s="162">
        <f t="array" ref="L11">SUM(IF(VALUE(RIGHT(Investimentos!$F$9:$F$192,2))&lt;'Consolidação dos eventos'!L7,Investimentos!$N$9:$N$192))/1000</f>
        <v>36.3846306635647</v>
      </c>
      <c r="M11" s="162">
        <f t="array" ref="M11">SUM(IF(VALUE(RIGHT(Investimentos!$F$9:$F$192,2))&lt;'Consolidação dos eventos'!M7,Investimentos!$N$9:$N$192))/1000</f>
        <v>53.411516281898336</v>
      </c>
      <c r="N11" s="162">
        <f t="array" ref="N11">SUM(IF(VALUE(RIGHT(Investimentos!$F$9:$F$192,2))&lt;'Consolidação dos eventos'!N7,Investimentos!$N$9:$N$192))/1000</f>
        <v>62.636825331664539</v>
      </c>
      <c r="O11" s="162">
        <f t="array" ref="O11">SUM(IF(VALUE(RIGHT(Investimentos!$F$9:$F$192,2))&lt;'Consolidação dos eventos'!O7,Investimentos!$N$9:$N$192))/1000</f>
        <v>82.664483107556293</v>
      </c>
      <c r="P11" s="162">
        <f t="array" ref="P11">SUM(IF(VALUE(RIGHT(Investimentos!$F$9:$F$192,2))&lt;'Consolidação dos eventos'!P7,Investimentos!$N$9:$N$192))/1000</f>
        <v>87.261256349492655</v>
      </c>
      <c r="Q11" s="162">
        <f t="array" ref="Q11">SUM(IF(VALUE(RIGHT(Investimentos!$F$9:$F$192,2))&lt;'Consolidação dos eventos'!Q7,Investimentos!$N$9:$N$192))/1000</f>
        <v>88.883754005549562</v>
      </c>
      <c r="R11" s="162">
        <f t="array" ref="R11">SUM(IF(VALUE(RIGHT(Investimentos!$F$9:$F$192,2))&lt;'Consolidação dos eventos'!R7,Investimentos!$N$9:$N$192))/1000</f>
        <v>88.883754005549562</v>
      </c>
      <c r="S11" s="162">
        <f t="array" ref="S11">SUM(IF(VALUE(RIGHT(Investimentos!$F$9:$F$192,2))&lt;'Consolidação dos eventos'!S7,Investimentos!$N$9:$N$192))/1000</f>
        <v>88.883754005549562</v>
      </c>
      <c r="T11" s="162">
        <f t="array" ref="T11">SUM(IF(VALUE(RIGHT(Investimentos!$F$9:$F$192,2))&lt;'Consolidação dos eventos'!T7,Investimentos!$N$9:$N$192))/1000</f>
        <v>88.883754005549562</v>
      </c>
      <c r="U11" s="162">
        <f t="array" ref="U11">SUM(IF(VALUE(RIGHT(Investimentos!$F$9:$F$192,2))&lt;'Consolidação dos eventos'!U7,Investimentos!$N$9:$N$192))/1000</f>
        <v>88.883754005549562</v>
      </c>
      <c r="V11" s="162">
        <f t="array" ref="V11">SUM(IF(VALUE(RIGHT(Investimentos!$F$9:$F$192,2))&lt;'Consolidação dos eventos'!V7,Investimentos!$N$9:$N$192))/1000</f>
        <v>88.883754005549562</v>
      </c>
      <c r="W11" s="162">
        <f t="array" ref="W11">SUM(IF(VALUE(RIGHT(Investimentos!$F$9:$F$192,2))&lt;'Consolidação dos eventos'!W7,Investimentos!$N$9:$N$192))/1000</f>
        <v>88.883754005549562</v>
      </c>
      <c r="X11" s="162">
        <f t="array" ref="X11">SUM(IF(VALUE(RIGHT(Investimentos!$F$9:$F$192,2))&lt;'Consolidação dos eventos'!X7,Investimentos!$N$9:$N$192))/1000</f>
        <v>88.883754005549562</v>
      </c>
      <c r="Y11" s="162">
        <f t="array" ref="Y11">SUM(IF(VALUE(RIGHT(Investimentos!$F$9:$F$192,2))&lt;'Consolidação dos eventos'!Y7,Investimentos!$N$9:$N$192))/1000</f>
        <v>88.883754005549562</v>
      </c>
      <c r="Z11" s="162">
        <f t="array" ref="Z11">SUM(IF(VALUE(RIGHT(Investimentos!$F$9:$F$192,2))&lt;'Consolidação dos eventos'!Z7,Investimentos!$N$9:$N$192))/1000</f>
        <v>88.883754005549562</v>
      </c>
      <c r="AA11" s="162">
        <f t="array" ref="AA11">SUM(IF(VALUE(RIGHT(Investimentos!$F$9:$F$192,2))&lt;'Consolidação dos eventos'!AA7,Investimentos!$N$9:$N$192))/1000</f>
        <v>88.883754005549562</v>
      </c>
      <c r="AB11" s="162">
        <f t="array" ref="AB11">SUM(IF(VALUE(RIGHT(Investimentos!$F$9:$F$192,2))&lt;'Consolidação dos eventos'!AB7,Investimentos!$N$9:$N$192))/1000</f>
        <v>88.883754005549562</v>
      </c>
      <c r="AC11" s="162">
        <f t="array" ref="AC11">SUM(IF(VALUE(RIGHT(Investimentos!$F$9:$F$192,2))&lt;'Consolidação dos eventos'!AC7,Investimentos!$N$9:$N$192))/1000</f>
        <v>88.883754005549562</v>
      </c>
      <c r="AD11" s="162">
        <f t="array" ref="AD11">SUM(IF(VALUE(RIGHT(Investimentos!$F$9:$F$192,2))&lt;'Consolidação dos eventos'!AD7,Investimentos!$N$9:$N$192))/1000</f>
        <v>88.883754005549562</v>
      </c>
      <c r="AE11" s="162">
        <f t="array" ref="AE11">SUM(IF(VALUE(RIGHT(Investimentos!$F$9:$F$192,2))&lt;'Consolidação dos eventos'!AE7,Investimentos!$N$9:$N$192))/1000</f>
        <v>88.883754005549562</v>
      </c>
      <c r="AF11" s="162">
        <f t="array" ref="AF11">SUM(IF(VALUE(RIGHT(Investimentos!$F$9:$F$192,2))&lt;'Consolidação dos eventos'!AF7,Investimentos!$N$9:$N$192))/1000</f>
        <v>88.883754005549562</v>
      </c>
      <c r="AG11" s="162">
        <f t="array" ref="AG11">SUM(IF(VALUE(RIGHT(Investimentos!$F$9:$F$192,2))&lt;'Consolidação dos eventos'!AG7,Investimentos!$N$9:$N$192))/1000</f>
        <v>88.883754005549562</v>
      </c>
      <c r="AH11" s="162">
        <f t="array" ref="AH11">SUM(IF(VALUE(RIGHT(Investimentos!$F$9:$F$192,2))&lt;'Consolidação dos eventos'!AH7,Investimentos!$N$9:$N$192))/1000</f>
        <v>88.883754005549562</v>
      </c>
      <c r="AI11" s="162">
        <f t="array" ref="AI11">SUM(IF(VALUE(RIGHT(Investimentos!$F$9:$F$192,2))&lt;'Consolidação dos eventos'!AI7,Investimentos!$N$9:$N$192))/1000</f>
        <v>88.883754005549562</v>
      </c>
      <c r="AJ11" s="162">
        <f t="array" ref="AJ11">SUM(IF(VALUE(RIGHT(Investimentos!$F$9:$F$192,2))&lt;'Consolidação dos eventos'!AJ7,Investimentos!$N$9:$N$192))/1000</f>
        <v>88.883754005549562</v>
      </c>
      <c r="AK11" s="162">
        <f t="array" ref="AK11">SUM(IF(VALUE(RIGHT(Investimentos!$F$9:$F$192,2))&lt;'Consolidação dos eventos'!AK7,Investimentos!$N$9:$N$192))/1000</f>
        <v>88.883754005549562</v>
      </c>
      <c r="AL11" s="162">
        <f t="array" ref="AL11">SUM(IF(VALUE(RIGHT(Investimentos!$F$9:$F$192,2))&lt;'Consolidação dos eventos'!AL7,Investimentos!$N$9:$N$192))/1000</f>
        <v>88.883754005549562</v>
      </c>
      <c r="AM11" s="162">
        <f t="array" ref="AM11">SUM(IF(VALUE(RIGHT(Investimentos!$F$9:$F$192,2))&lt;'Consolidação dos eventos'!AM7,Investimentos!$N$9:$N$192))/1000</f>
        <v>88.883754005549562</v>
      </c>
    </row>
    <row r="12" spans="2:39">
      <c r="B12" s="137"/>
      <c r="G12" s="160"/>
      <c r="H12" s="160"/>
    </row>
    <row r="13" spans="2:39">
      <c r="D13" s="160"/>
      <c r="F13" s="424" t="s">
        <v>210</v>
      </c>
      <c r="G13" s="424"/>
      <c r="L13" s="164"/>
    </row>
    <row r="14" spans="2:39" s="137" customFormat="1">
      <c r="B14" s="265" t="s">
        <v>203</v>
      </c>
      <c r="C14" s="265"/>
      <c r="D14" s="266"/>
      <c r="E14" s="267"/>
      <c r="F14" s="266"/>
      <c r="G14" s="266"/>
      <c r="H14" s="266"/>
      <c r="I14" s="266"/>
      <c r="J14" s="266"/>
      <c r="K14" s="265"/>
      <c r="L14" s="266"/>
      <c r="M14" s="266"/>
      <c r="N14" s="266"/>
      <c r="O14" s="425"/>
      <c r="P14" s="426"/>
      <c r="Q14" s="265"/>
      <c r="R14" s="266"/>
      <c r="S14" s="266"/>
      <c r="T14" s="266"/>
      <c r="U14" s="425"/>
      <c r="V14" s="426"/>
      <c r="W14" s="265"/>
      <c r="X14" s="266"/>
      <c r="Y14" s="266"/>
      <c r="Z14" s="266"/>
      <c r="AA14" s="266"/>
      <c r="AB14" s="425"/>
      <c r="AC14" s="426"/>
      <c r="AD14" s="266"/>
      <c r="AE14" s="266"/>
      <c r="AF14" s="266"/>
      <c r="AG14" s="266"/>
      <c r="AH14" s="266"/>
      <c r="AI14" s="266"/>
      <c r="AJ14" s="266"/>
      <c r="AK14" s="266"/>
      <c r="AL14" s="266"/>
      <c r="AM14" s="266"/>
    </row>
    <row r="15" spans="2:39" s="137" customFormat="1" ht="16.5" outlineLevel="1" thickBot="1">
      <c r="B15" s="136"/>
      <c r="C15" s="136"/>
    </row>
    <row r="16" spans="2:39" s="137" customFormat="1" ht="22.7" customHeight="1" outlineLevel="1" thickBot="1">
      <c r="B16" s="158" t="s">
        <v>211</v>
      </c>
      <c r="C16" s="158" t="s">
        <v>212</v>
      </c>
      <c r="D16" s="159" t="s">
        <v>88</v>
      </c>
      <c r="E16" s="261">
        <v>1</v>
      </c>
      <c r="F16" s="262">
        <v>2</v>
      </c>
      <c r="G16" s="261">
        <v>3</v>
      </c>
      <c r="H16" s="262">
        <v>4</v>
      </c>
      <c r="I16" s="261">
        <v>5</v>
      </c>
      <c r="J16" s="262">
        <v>6</v>
      </c>
      <c r="K16" s="261">
        <v>7</v>
      </c>
      <c r="L16" s="262">
        <v>8</v>
      </c>
      <c r="M16" s="261">
        <v>9</v>
      </c>
      <c r="N16" s="262">
        <v>10</v>
      </c>
      <c r="O16" s="261">
        <v>11</v>
      </c>
      <c r="P16" s="262">
        <v>12</v>
      </c>
      <c r="Q16" s="261">
        <v>13</v>
      </c>
      <c r="R16" s="262">
        <v>14</v>
      </c>
      <c r="S16" s="261">
        <v>15</v>
      </c>
      <c r="T16" s="262">
        <v>16</v>
      </c>
      <c r="U16" s="261">
        <v>17</v>
      </c>
      <c r="V16" s="262">
        <v>18</v>
      </c>
      <c r="W16" s="261">
        <v>19</v>
      </c>
      <c r="X16" s="262">
        <v>20</v>
      </c>
      <c r="Y16" s="261">
        <v>21</v>
      </c>
      <c r="Z16" s="262">
        <v>22</v>
      </c>
      <c r="AA16" s="261">
        <v>23</v>
      </c>
      <c r="AB16" s="262">
        <v>24</v>
      </c>
      <c r="AC16" s="261">
        <v>25</v>
      </c>
      <c r="AD16" s="262">
        <v>26</v>
      </c>
      <c r="AE16" s="261">
        <v>27</v>
      </c>
      <c r="AF16" s="262">
        <v>28</v>
      </c>
      <c r="AG16" s="261">
        <v>29</v>
      </c>
      <c r="AH16" s="262">
        <v>30</v>
      </c>
      <c r="AI16" s="261">
        <v>31</v>
      </c>
      <c r="AJ16" s="262">
        <v>32</v>
      </c>
      <c r="AK16" s="261">
        <v>33</v>
      </c>
      <c r="AL16" s="262">
        <v>34</v>
      </c>
      <c r="AM16" s="261">
        <v>35</v>
      </c>
    </row>
    <row r="17" spans="2:39" s="137" customFormat="1" ht="12.75" outlineLevel="1"/>
    <row r="18" spans="2:39" s="163" customFormat="1" outlineLevel="1">
      <c r="B18" s="161" t="s">
        <v>213</v>
      </c>
      <c r="C18" s="162"/>
      <c r="D18" s="162">
        <f>SUM(E18:AM18)</f>
        <v>3831.9851158601346</v>
      </c>
      <c r="E18" s="162">
        <f>SUMIF(Investimentos!$F$199:$F$201,"Ano "&amp;TEXT(E16,"00"),Investimentos!$L$199:$L$201)/1000</f>
        <v>0</v>
      </c>
      <c r="F18" s="162">
        <f>SUMIF(Investimentos!$F$199:$F$201,"Ano "&amp;TEXT(F16,"00"),Investimentos!$L$199:$L$201)/1000</f>
        <v>0</v>
      </c>
      <c r="G18" s="162">
        <f>SUMIF(Investimentos!$F$199:$F$201,"Ano "&amp;TEXT(G16,"00"),Investimentos!$L$199:$L$201)/1000</f>
        <v>0</v>
      </c>
      <c r="H18" s="162">
        <f>SUMIF(Investimentos!$F$199:$F$201,"Ano "&amp;TEXT(H16,"00"),Investimentos!$L$199:$L$201)/1000</f>
        <v>0</v>
      </c>
      <c r="I18" s="162">
        <f>SUMIF(Investimentos!$F$199:$F$201,"Ano "&amp;TEXT(I16,"00"),Investimentos!$L$199:$L$201)/1000</f>
        <v>0</v>
      </c>
      <c r="J18" s="162">
        <f>SUMIF(Investimentos!$F$199:$F$201,"Ano "&amp;TEXT(J16,"00"),Investimentos!$L$199:$L$201)/1000</f>
        <v>0</v>
      </c>
      <c r="K18" s="162">
        <f>SUMIF(Investimentos!$F$199:$F$201,"Ano "&amp;TEXT(K16,"00"),Investimentos!$L$199:$L$201)/1000</f>
        <v>0</v>
      </c>
      <c r="L18" s="171">
        <f>SUMIF(Investimentos!$F$199:$F$201,"Ano "&amp;TEXT(L16,"00"),Investimentos!$L$199:$L$201)/1000</f>
        <v>0</v>
      </c>
      <c r="M18" s="171">
        <f>SUMIF(Investimentos!$F$199:$F$201,"Ano "&amp;TEXT(M16,"00"),Investimentos!$L$199:$L$201)/1000</f>
        <v>0</v>
      </c>
      <c r="N18" s="171">
        <f>SUMIF(Investimentos!$F$199:$F$201,"Ano "&amp;TEXT(N16,"00"),Investimentos!$L$199:$L$201)/1000</f>
        <v>0</v>
      </c>
      <c r="O18" s="171">
        <f>SUMIF(Investimentos!$F$199:$F$201,"Ano "&amp;TEXT(O16,"00"),Investimentos!$L$199:$L$201)/1000</f>
        <v>0</v>
      </c>
      <c r="P18" s="171">
        <f>SUMIF(Investimentos!$F$199:$F$201,"Ano "&amp;TEXT(P16,"00"),Investimentos!$L$199:$L$201)/1000</f>
        <v>2361.8232740480148</v>
      </c>
      <c r="Q18" s="171">
        <f>SUMIF(Investimentos!$F$199:$F$201,"Ano "&amp;TEXT(Q16,"00"),Investimentos!$L$199:$L$201)/1000</f>
        <v>1470.1618418121197</v>
      </c>
      <c r="R18" s="171">
        <f>SUMIF(Investimentos!$F$199:$F$201,"Ano "&amp;TEXT(R16,"00"),Investimentos!$L$199:$L$201)/1000</f>
        <v>0</v>
      </c>
      <c r="S18" s="171">
        <f>SUMIF(Investimentos!$F$199:$F$201,"Ano "&amp;TEXT(S16,"00"),Investimentos!$L$199:$L$201)/1000</f>
        <v>0</v>
      </c>
      <c r="T18" s="171">
        <f>SUMIF(Investimentos!$F$199:$F$201,"Ano "&amp;TEXT(T16,"00"),Investimentos!$L$199:$L$201)/1000</f>
        <v>0</v>
      </c>
      <c r="U18" s="171">
        <f>SUMIF(Investimentos!$F$199:$F$201,"Ano "&amp;TEXT(U16,"00"),Investimentos!$L$199:$L$201)/1000</f>
        <v>0</v>
      </c>
      <c r="V18" s="171">
        <f>SUMIF(Investimentos!$F$199:$F$201,"Ano "&amp;TEXT(V16,"00"),Investimentos!$L$199:$L$201)/1000</f>
        <v>0</v>
      </c>
      <c r="W18" s="171">
        <f>SUMIF(Investimentos!$F$199:$F$201,"Ano "&amp;TEXT(W16,"00"),Investimentos!$L$199:$L$201)/1000</f>
        <v>0</v>
      </c>
      <c r="X18" s="171">
        <f>SUMIF(Investimentos!$F$199:$F$201,"Ano "&amp;TEXT(X16,"00"),Investimentos!$L$199:$L$201)/1000</f>
        <v>0</v>
      </c>
      <c r="Y18" s="171">
        <f>SUMIF(Investimentos!$F$199:$F$201,"Ano "&amp;TEXT(Y16,"00"),Investimentos!$L$199:$L$201)/1000</f>
        <v>0</v>
      </c>
      <c r="Z18" s="171">
        <f>SUMIF(Investimentos!$F$199:$F$201,"Ano "&amp;TEXT(Z16,"00"),Investimentos!$L$199:$L$201)/1000</f>
        <v>0</v>
      </c>
      <c r="AA18" s="171">
        <f>SUMIF(Investimentos!$F$199:$F$201,"Ano "&amp;TEXT(AA16,"00"),Investimentos!$L$199:$L$201)/1000</f>
        <v>0</v>
      </c>
      <c r="AB18" s="171">
        <f>SUMIF(Investimentos!$F$199:$F$201,"Ano "&amp;TEXT(AB16,"00"),Investimentos!$L$199:$L$201)/1000</f>
        <v>0</v>
      </c>
      <c r="AC18" s="171">
        <f>SUMIF(Investimentos!$F$199:$F$201,"Ano "&amp;TEXT(AC16,"00"),Investimentos!$L$199:$L$201)/1000</f>
        <v>0</v>
      </c>
      <c r="AD18" s="171">
        <f>SUMIF(Investimentos!$F$199:$F$201,"Ano "&amp;TEXT(AD16,"00"),Investimentos!$L$199:$L$201)/1000</f>
        <v>0</v>
      </c>
      <c r="AE18" s="171">
        <f>SUMIF(Investimentos!$F$199:$F$201,"Ano "&amp;TEXT(AE16,"00"),Investimentos!$L$199:$L$201)/1000</f>
        <v>0</v>
      </c>
      <c r="AF18" s="171">
        <f>SUMIF(Investimentos!$F$199:$F$201,"Ano "&amp;TEXT(AF16,"00"),Investimentos!$L$199:$L$201)/1000</f>
        <v>0</v>
      </c>
      <c r="AG18" s="171">
        <f>SUMIF(Investimentos!$F$199:$F$201,"Ano "&amp;TEXT(AG16,"00"),Investimentos!$L$199:$L$201)/1000</f>
        <v>0</v>
      </c>
      <c r="AH18" s="171">
        <f>SUMIF(Investimentos!$F$199:$F$201,"Ano "&amp;TEXT(AH16,"00"),Investimentos!$L$199:$L$201)/1000</f>
        <v>0</v>
      </c>
      <c r="AI18" s="171">
        <f>SUMIF(Investimentos!$F$199:$F$201,"Ano "&amp;TEXT(AI16,"00"),Investimentos!$L$199:$L$201)/1000</f>
        <v>0</v>
      </c>
      <c r="AJ18" s="171">
        <f>SUMIF(Investimentos!$F$199:$F$201,"Ano "&amp;TEXT(AJ16,"00"),Investimentos!$L$199:$L$201)/1000</f>
        <v>0</v>
      </c>
      <c r="AK18" s="171">
        <f>SUMIF(Investimentos!$F$199:$F$201,"Ano "&amp;TEXT(AK16,"00"),Investimentos!$L$199:$L$201)/1000</f>
        <v>0</v>
      </c>
      <c r="AL18" s="171">
        <f>SUMIF(Investimentos!$F$199:$F$201,"Ano "&amp;TEXT(AL16,"00"),Investimentos!$L$199:$L$201)/1000</f>
        <v>0</v>
      </c>
      <c r="AM18" s="171">
        <f>SUMIF(Investimentos!$F$199:$F$201,"Ano "&amp;TEXT(AM16,"00"),Investimentos!$L$199:$L$201)/1000</f>
        <v>0</v>
      </c>
    </row>
    <row r="19" spans="2:39" outlineLevel="1">
      <c r="B19" s="137"/>
      <c r="C19" s="164"/>
      <c r="D19" s="164"/>
      <c r="E19" s="164"/>
      <c r="F19" s="164"/>
      <c r="G19" s="164"/>
      <c r="H19" s="164"/>
      <c r="I19" s="164"/>
      <c r="J19" s="164"/>
      <c r="K19" s="164"/>
      <c r="L19" s="216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216"/>
      <c r="X19" s="216"/>
      <c r="Y19" s="216"/>
      <c r="Z19" s="216"/>
      <c r="AA19" s="216"/>
      <c r="AB19" s="216"/>
      <c r="AC19" s="216"/>
      <c r="AD19" s="216"/>
      <c r="AE19" s="216"/>
      <c r="AF19" s="216"/>
      <c r="AG19" s="216"/>
      <c r="AH19" s="216"/>
      <c r="AI19" s="216"/>
      <c r="AJ19" s="216"/>
      <c r="AK19" s="216"/>
      <c r="AL19" s="216"/>
      <c r="AM19" s="216"/>
    </row>
    <row r="20" spans="2:39" outlineLevel="1">
      <c r="B20" s="165" t="s">
        <v>214</v>
      </c>
      <c r="C20" s="166"/>
      <c r="D20" s="162">
        <f>SUM(E20:AM20)</f>
        <v>3831.9851158601332</v>
      </c>
      <c r="E20" s="162" cm="1">
        <f t="array" ref="E20">SUM(IF(VALUE(RIGHT(Investimentos!$F$199:$F$201,2))&lt;'Consolidação dos eventos'!E7,Investimentos!$N$199:$N$201))/1000</f>
        <v>0</v>
      </c>
      <c r="F20" s="162" cm="1">
        <f t="array" ref="F20">SUM(IF(VALUE(RIGHT(Investimentos!$F$199:$F$201,2))&lt;'Consolidação dos eventos'!F7,Investimentos!$N$199:$N$201))/1000</f>
        <v>0</v>
      </c>
      <c r="G20" s="162" cm="1">
        <f t="array" ref="G20">SUM(IF(VALUE(RIGHT(Investimentos!$F$199:$F$201,2))&lt;'Consolidação dos eventos'!G7,Investimentos!$N$199:$N$201))/1000</f>
        <v>0</v>
      </c>
      <c r="H20" s="162" cm="1">
        <f t="array" ref="H20">SUM(IF(VALUE(RIGHT(Investimentos!$F$199:$F$201,2))&lt;'Consolidação dos eventos'!H7,Investimentos!$N$199:$N$201))/1000</f>
        <v>0</v>
      </c>
      <c r="I20" s="162" cm="1">
        <f t="array" ref="I20">SUM(IF(VALUE(RIGHT(Investimentos!$F$199:$F$201,2))&lt;'Consolidação dos eventos'!I7,Investimentos!$N$199:$N$201))/1000</f>
        <v>0</v>
      </c>
      <c r="J20" s="162" cm="1">
        <f t="array" ref="J20">SUM(IF(VALUE(RIGHT(Investimentos!$F$199:$F$201,2))&lt;'Consolidação dos eventos'!J7,Investimentos!$N$199:$N$201))/1000</f>
        <v>0</v>
      </c>
      <c r="K20" s="162" cm="1">
        <f t="array" ref="K20">SUM(IF(VALUE(RIGHT(Investimentos!$F$199:$F$201,2))&lt;'Consolidação dos eventos'!K7,Investimentos!$N$199:$N$201))/1000</f>
        <v>0</v>
      </c>
      <c r="L20" s="171" cm="1">
        <f t="array" ref="L20">SUM(IF(VALUE(RIGHT(Investimentos!$F$199:$F$201,2))&lt;'Consolidação dos eventos'!L7,Investimentos!$N$199:$N$201))/1000</f>
        <v>0</v>
      </c>
      <c r="M20" s="171" cm="1">
        <f t="array" ref="M20">SUM(IF(VALUE(RIGHT(Investimentos!$F$199:$F$201,2))&lt;'Consolidação dos eventos'!M7,Investimentos!$N$199:$N$201))/1000</f>
        <v>0</v>
      </c>
      <c r="N20" s="171" cm="1">
        <f t="array" ref="N20">SUM(IF(VALUE(RIGHT(Investimentos!$F$199:$F$201,2))&lt;'Consolidação dos eventos'!N7,Investimentos!$N$199:$N$201))/1000</f>
        <v>0</v>
      </c>
      <c r="O20" s="171" cm="1">
        <f t="array" ref="O20">SUM(IF(VALUE(RIGHT(Investimentos!$F$199:$F$201,2))&lt;'Consolidação dos eventos'!O7,Investimentos!$N$199:$N$201))/1000</f>
        <v>0</v>
      </c>
      <c r="P20" s="171" cm="1">
        <f t="array" ref="P20">SUM(IF(VALUE(RIGHT(Investimentos!$F$199:$F$201,2))&lt;'Consolidação dos eventos'!P7,Investimentos!$N$199:$N$201))/1000</f>
        <v>0</v>
      </c>
      <c r="Q20" s="171">
        <f>$P$18/(36-(RIGHT($Q$16,2)))</f>
        <v>102.68796843687021</v>
      </c>
      <c r="R20" s="171">
        <f>($P$18/(36-(RIGHT($Q$16,2))))+($Q$18/(36-(RIGHT($R$16,2))))</f>
        <v>169.51350670105745</v>
      </c>
      <c r="S20" s="171">
        <f t="shared" ref="S20:AM20" si="0">($P$18/(36-(RIGHT($Q$16,2))))+($Q$18/(36-(RIGHT($R$16,2))))</f>
        <v>169.51350670105745</v>
      </c>
      <c r="T20" s="171">
        <f t="shared" si="0"/>
        <v>169.51350670105745</v>
      </c>
      <c r="U20" s="171">
        <f t="shared" si="0"/>
        <v>169.51350670105745</v>
      </c>
      <c r="V20" s="171">
        <f t="shared" si="0"/>
        <v>169.51350670105745</v>
      </c>
      <c r="W20" s="171">
        <f t="shared" si="0"/>
        <v>169.51350670105745</v>
      </c>
      <c r="X20" s="171">
        <f t="shared" si="0"/>
        <v>169.51350670105745</v>
      </c>
      <c r="Y20" s="171">
        <f t="shared" si="0"/>
        <v>169.51350670105745</v>
      </c>
      <c r="Z20" s="171">
        <f t="shared" si="0"/>
        <v>169.51350670105745</v>
      </c>
      <c r="AA20" s="171">
        <f t="shared" si="0"/>
        <v>169.51350670105745</v>
      </c>
      <c r="AB20" s="171">
        <f t="shared" si="0"/>
        <v>169.51350670105745</v>
      </c>
      <c r="AC20" s="171">
        <f t="shared" si="0"/>
        <v>169.51350670105745</v>
      </c>
      <c r="AD20" s="171">
        <f t="shared" si="0"/>
        <v>169.51350670105745</v>
      </c>
      <c r="AE20" s="171">
        <f t="shared" si="0"/>
        <v>169.51350670105745</v>
      </c>
      <c r="AF20" s="171">
        <f t="shared" si="0"/>
        <v>169.51350670105745</v>
      </c>
      <c r="AG20" s="171">
        <f t="shared" si="0"/>
        <v>169.51350670105745</v>
      </c>
      <c r="AH20" s="171">
        <f t="shared" si="0"/>
        <v>169.51350670105745</v>
      </c>
      <c r="AI20" s="171">
        <f t="shared" si="0"/>
        <v>169.51350670105745</v>
      </c>
      <c r="AJ20" s="171">
        <f t="shared" si="0"/>
        <v>169.51350670105745</v>
      </c>
      <c r="AK20" s="171">
        <f t="shared" si="0"/>
        <v>169.51350670105745</v>
      </c>
      <c r="AL20" s="171">
        <f t="shared" si="0"/>
        <v>169.51350670105745</v>
      </c>
      <c r="AM20" s="171">
        <f t="shared" si="0"/>
        <v>169.51350670105745</v>
      </c>
    </row>
    <row r="21" spans="2:39">
      <c r="B21" s="137"/>
      <c r="G21" s="160"/>
      <c r="H21" s="160"/>
      <c r="Q21" s="160"/>
      <c r="R21" s="160"/>
      <c r="S21" s="160"/>
      <c r="T21" s="160"/>
      <c r="U21" s="160"/>
      <c r="V21" s="160"/>
      <c r="W21" s="160"/>
      <c r="X21" s="160"/>
      <c r="Y21" s="160"/>
      <c r="Z21" s="160"/>
      <c r="AA21" s="160"/>
      <c r="AB21" s="160"/>
      <c r="AC21" s="160"/>
      <c r="AD21" s="160"/>
      <c r="AE21" s="160"/>
      <c r="AF21" s="160"/>
      <c r="AG21" s="160"/>
      <c r="AH21" s="160"/>
      <c r="AI21" s="160"/>
      <c r="AJ21" s="160"/>
      <c r="AK21" s="160"/>
      <c r="AL21" s="160"/>
      <c r="AM21" s="160"/>
    </row>
    <row r="23" spans="2:39">
      <c r="F23" s="424" t="s">
        <v>210</v>
      </c>
      <c r="G23" s="424"/>
    </row>
    <row r="24" spans="2:39" s="137" customFormat="1">
      <c r="B24" s="268" t="s">
        <v>215</v>
      </c>
      <c r="C24" s="268"/>
      <c r="D24" s="269"/>
      <c r="E24" s="270"/>
      <c r="F24" s="269"/>
      <c r="G24" s="269"/>
      <c r="H24" s="269"/>
      <c r="I24" s="269"/>
      <c r="J24" s="269"/>
      <c r="K24" s="268"/>
      <c r="L24" s="269"/>
      <c r="M24" s="269"/>
      <c r="N24" s="269"/>
      <c r="O24" s="422"/>
      <c r="P24" s="423"/>
      <c r="Q24" s="268"/>
      <c r="R24" s="269"/>
      <c r="S24" s="269"/>
      <c r="T24" s="269"/>
      <c r="U24" s="422"/>
      <c r="V24" s="423"/>
      <c r="W24" s="268"/>
      <c r="X24" s="269"/>
      <c r="Y24" s="269"/>
      <c r="Z24" s="269"/>
      <c r="AA24" s="269"/>
      <c r="AB24" s="422"/>
      <c r="AC24" s="423"/>
      <c r="AD24" s="269"/>
      <c r="AE24" s="269"/>
      <c r="AF24" s="269"/>
      <c r="AG24" s="269"/>
      <c r="AH24" s="269"/>
      <c r="AI24" s="269"/>
      <c r="AJ24" s="269"/>
      <c r="AK24" s="269"/>
      <c r="AL24" s="269"/>
      <c r="AM24" s="269"/>
    </row>
    <row r="25" spans="2:39" s="137" customFormat="1" ht="16.5" outlineLevel="1" thickBot="1">
      <c r="B25" s="136"/>
      <c r="C25" s="136"/>
    </row>
    <row r="26" spans="2:39" s="137" customFormat="1" ht="22.7" customHeight="1" outlineLevel="1" thickBot="1">
      <c r="B26" s="158" t="s">
        <v>211</v>
      </c>
      <c r="C26" s="158" t="s">
        <v>212</v>
      </c>
      <c r="D26" s="159" t="s">
        <v>88</v>
      </c>
      <c r="E26" s="261">
        <v>1</v>
      </c>
      <c r="F26" s="262">
        <v>2</v>
      </c>
      <c r="G26" s="261">
        <v>3</v>
      </c>
      <c r="H26" s="262">
        <v>4</v>
      </c>
      <c r="I26" s="261">
        <v>5</v>
      </c>
      <c r="J26" s="262">
        <v>6</v>
      </c>
      <c r="K26" s="261">
        <v>7</v>
      </c>
      <c r="L26" s="262">
        <v>8</v>
      </c>
      <c r="M26" s="261">
        <v>9</v>
      </c>
      <c r="N26" s="262">
        <v>10</v>
      </c>
      <c r="O26" s="261">
        <v>11</v>
      </c>
      <c r="P26" s="262">
        <v>12</v>
      </c>
      <c r="Q26" s="261">
        <v>13</v>
      </c>
      <c r="R26" s="262">
        <v>14</v>
      </c>
      <c r="S26" s="261">
        <v>15</v>
      </c>
      <c r="T26" s="262">
        <v>16</v>
      </c>
      <c r="U26" s="261">
        <v>17</v>
      </c>
      <c r="V26" s="262">
        <v>18</v>
      </c>
      <c r="W26" s="261">
        <v>19</v>
      </c>
      <c r="X26" s="262">
        <v>20</v>
      </c>
      <c r="Y26" s="261">
        <v>21</v>
      </c>
      <c r="Z26" s="262">
        <v>22</v>
      </c>
      <c r="AA26" s="261">
        <v>23</v>
      </c>
      <c r="AB26" s="262">
        <v>24</v>
      </c>
      <c r="AC26" s="261">
        <v>25</v>
      </c>
      <c r="AD26" s="262">
        <v>26</v>
      </c>
      <c r="AE26" s="261">
        <v>27</v>
      </c>
      <c r="AF26" s="262">
        <v>28</v>
      </c>
      <c r="AG26" s="261">
        <v>29</v>
      </c>
      <c r="AH26" s="262">
        <v>30</v>
      </c>
      <c r="AI26" s="261">
        <v>31</v>
      </c>
      <c r="AJ26" s="262">
        <v>32</v>
      </c>
      <c r="AK26" s="261">
        <v>33</v>
      </c>
      <c r="AL26" s="262">
        <v>34</v>
      </c>
      <c r="AM26" s="261">
        <v>35</v>
      </c>
    </row>
    <row r="27" spans="2:39" s="137" customFormat="1" ht="12.75" outlineLevel="1"/>
    <row r="28" spans="2:39" s="163" customFormat="1" outlineLevel="1">
      <c r="B28" s="161" t="s">
        <v>213</v>
      </c>
      <c r="C28" s="162"/>
      <c r="D28" s="162">
        <f>SUM(E28:AM28)</f>
        <v>6208.7576459831307</v>
      </c>
      <c r="E28" s="162">
        <f t="shared" ref="E28:AM28" si="1">E9+E18</f>
        <v>0</v>
      </c>
      <c r="F28" s="162">
        <f t="shared" si="1"/>
        <v>0</v>
      </c>
      <c r="G28" s="162">
        <f t="shared" si="1"/>
        <v>0</v>
      </c>
      <c r="H28" s="162">
        <f t="shared" si="1"/>
        <v>0</v>
      </c>
      <c r="I28" s="162">
        <f t="shared" si="1"/>
        <v>0</v>
      </c>
      <c r="J28" s="162">
        <f t="shared" si="1"/>
        <v>292.53681157424376</v>
      </c>
      <c r="K28" s="162">
        <f t="shared" si="1"/>
        <v>736.32032326674846</v>
      </c>
      <c r="L28" s="171">
        <f t="shared" si="1"/>
        <v>459.72591169500754</v>
      </c>
      <c r="M28" s="171">
        <f t="shared" si="1"/>
        <v>239.8580352939216</v>
      </c>
      <c r="N28" s="171">
        <f t="shared" si="1"/>
        <v>500.69144439729376</v>
      </c>
      <c r="O28" s="171">
        <f t="shared" si="1"/>
        <v>110.32255780647293</v>
      </c>
      <c r="P28" s="171">
        <f t="shared" si="1"/>
        <v>2399.1407201373231</v>
      </c>
      <c r="Q28" s="171">
        <f t="shared" si="1"/>
        <v>1470.1618418121197</v>
      </c>
      <c r="R28" s="171">
        <f t="shared" si="1"/>
        <v>0</v>
      </c>
      <c r="S28" s="171">
        <f t="shared" si="1"/>
        <v>0</v>
      </c>
      <c r="T28" s="171">
        <f t="shared" si="1"/>
        <v>0</v>
      </c>
      <c r="U28" s="171">
        <f t="shared" si="1"/>
        <v>0</v>
      </c>
      <c r="V28" s="171">
        <f t="shared" si="1"/>
        <v>0</v>
      </c>
      <c r="W28" s="171">
        <f t="shared" si="1"/>
        <v>0</v>
      </c>
      <c r="X28" s="171">
        <f t="shared" si="1"/>
        <v>0</v>
      </c>
      <c r="Y28" s="171">
        <f t="shared" si="1"/>
        <v>0</v>
      </c>
      <c r="Z28" s="171">
        <f t="shared" si="1"/>
        <v>0</v>
      </c>
      <c r="AA28" s="171">
        <f t="shared" si="1"/>
        <v>0</v>
      </c>
      <c r="AB28" s="171">
        <f t="shared" si="1"/>
        <v>0</v>
      </c>
      <c r="AC28" s="171">
        <f t="shared" si="1"/>
        <v>0</v>
      </c>
      <c r="AD28" s="171">
        <f t="shared" si="1"/>
        <v>0</v>
      </c>
      <c r="AE28" s="171">
        <f t="shared" si="1"/>
        <v>0</v>
      </c>
      <c r="AF28" s="171">
        <f t="shared" si="1"/>
        <v>0</v>
      </c>
      <c r="AG28" s="171">
        <f t="shared" si="1"/>
        <v>0</v>
      </c>
      <c r="AH28" s="171">
        <f t="shared" si="1"/>
        <v>0</v>
      </c>
      <c r="AI28" s="171">
        <f t="shared" si="1"/>
        <v>0</v>
      </c>
      <c r="AJ28" s="171">
        <f t="shared" si="1"/>
        <v>0</v>
      </c>
      <c r="AK28" s="171">
        <f t="shared" si="1"/>
        <v>0</v>
      </c>
      <c r="AL28" s="171">
        <f t="shared" si="1"/>
        <v>0</v>
      </c>
      <c r="AM28" s="171">
        <f t="shared" si="1"/>
        <v>0</v>
      </c>
    </row>
    <row r="29" spans="2:39" outlineLevel="1">
      <c r="B29" s="137"/>
      <c r="C29" s="164"/>
      <c r="D29" s="164"/>
      <c r="E29" s="164"/>
      <c r="F29" s="164"/>
      <c r="G29" s="164"/>
      <c r="H29" s="164"/>
      <c r="I29" s="164"/>
      <c r="J29" s="164"/>
      <c r="K29" s="164"/>
      <c r="L29" s="216"/>
      <c r="M29" s="216"/>
      <c r="N29" s="216"/>
      <c r="O29" s="216"/>
      <c r="P29" s="216"/>
      <c r="Q29" s="216"/>
      <c r="R29" s="216"/>
      <c r="S29" s="216"/>
      <c r="T29" s="216"/>
      <c r="U29" s="216"/>
      <c r="V29" s="216"/>
      <c r="W29" s="216"/>
      <c r="X29" s="216"/>
      <c r="Y29" s="216"/>
      <c r="Z29" s="216"/>
      <c r="AA29" s="216"/>
      <c r="AB29" s="216"/>
      <c r="AC29" s="216"/>
      <c r="AD29" s="216"/>
      <c r="AE29" s="216"/>
      <c r="AF29" s="216"/>
      <c r="AG29" s="216"/>
      <c r="AH29" s="216"/>
      <c r="AI29" s="216"/>
      <c r="AJ29" s="216"/>
      <c r="AK29" s="216"/>
      <c r="AL29" s="216"/>
      <c r="AM29" s="216"/>
    </row>
    <row r="30" spans="2:39" outlineLevel="1">
      <c r="B30" s="165" t="s">
        <v>214</v>
      </c>
      <c r="C30" s="166"/>
      <c r="D30" s="162">
        <f>SUM(E30:AM30)</f>
        <v>6208.7576459831325</v>
      </c>
      <c r="E30" s="162">
        <f t="shared" ref="E30:P30" si="2">E11+E20</f>
        <v>0</v>
      </c>
      <c r="F30" s="162">
        <f t="shared" si="2"/>
        <v>0</v>
      </c>
      <c r="G30" s="162">
        <f t="shared" si="2"/>
        <v>0</v>
      </c>
      <c r="H30" s="162">
        <f t="shared" si="2"/>
        <v>0</v>
      </c>
      <c r="I30" s="162">
        <f t="shared" si="2"/>
        <v>0</v>
      </c>
      <c r="J30" s="162">
        <f t="shared" si="2"/>
        <v>0</v>
      </c>
      <c r="K30" s="162">
        <f t="shared" si="2"/>
        <v>10.087476261180822</v>
      </c>
      <c r="L30" s="171">
        <f t="shared" si="2"/>
        <v>36.3846306635647</v>
      </c>
      <c r="M30" s="171">
        <f t="shared" si="2"/>
        <v>53.411516281898336</v>
      </c>
      <c r="N30" s="171">
        <f t="shared" si="2"/>
        <v>62.636825331664539</v>
      </c>
      <c r="O30" s="171">
        <f t="shared" si="2"/>
        <v>82.664483107556293</v>
      </c>
      <c r="P30" s="171">
        <f t="shared" si="2"/>
        <v>87.261256349492655</v>
      </c>
      <c r="Q30" s="171">
        <f t="shared" ref="Q30:AM30" si="3">Q11+Q20</f>
        <v>191.57172244241977</v>
      </c>
      <c r="R30" s="171">
        <f t="shared" si="3"/>
        <v>258.39726070660703</v>
      </c>
      <c r="S30" s="171">
        <f t="shared" si="3"/>
        <v>258.39726070660703</v>
      </c>
      <c r="T30" s="171">
        <f t="shared" si="3"/>
        <v>258.39726070660703</v>
      </c>
      <c r="U30" s="171">
        <f t="shared" si="3"/>
        <v>258.39726070660703</v>
      </c>
      <c r="V30" s="171">
        <f t="shared" si="3"/>
        <v>258.39726070660703</v>
      </c>
      <c r="W30" s="171">
        <f t="shared" si="3"/>
        <v>258.39726070660703</v>
      </c>
      <c r="X30" s="171">
        <f t="shared" si="3"/>
        <v>258.39726070660703</v>
      </c>
      <c r="Y30" s="171">
        <f t="shared" si="3"/>
        <v>258.39726070660703</v>
      </c>
      <c r="Z30" s="171">
        <f t="shared" si="3"/>
        <v>258.39726070660703</v>
      </c>
      <c r="AA30" s="171">
        <f t="shared" si="3"/>
        <v>258.39726070660703</v>
      </c>
      <c r="AB30" s="171">
        <f t="shared" si="3"/>
        <v>258.39726070660703</v>
      </c>
      <c r="AC30" s="171">
        <f t="shared" si="3"/>
        <v>258.39726070660703</v>
      </c>
      <c r="AD30" s="171">
        <f t="shared" si="3"/>
        <v>258.39726070660703</v>
      </c>
      <c r="AE30" s="171">
        <f t="shared" si="3"/>
        <v>258.39726070660703</v>
      </c>
      <c r="AF30" s="171">
        <f t="shared" si="3"/>
        <v>258.39726070660703</v>
      </c>
      <c r="AG30" s="171">
        <f t="shared" si="3"/>
        <v>258.39726070660703</v>
      </c>
      <c r="AH30" s="171">
        <f t="shared" si="3"/>
        <v>258.39726070660703</v>
      </c>
      <c r="AI30" s="171">
        <f t="shared" si="3"/>
        <v>258.39726070660703</v>
      </c>
      <c r="AJ30" s="171">
        <f t="shared" si="3"/>
        <v>258.39726070660703</v>
      </c>
      <c r="AK30" s="171">
        <f t="shared" si="3"/>
        <v>258.39726070660703</v>
      </c>
      <c r="AL30" s="171">
        <f t="shared" si="3"/>
        <v>258.39726070660703</v>
      </c>
      <c r="AM30" s="171">
        <f t="shared" si="3"/>
        <v>258.39726070660703</v>
      </c>
    </row>
  </sheetData>
  <mergeCells count="12">
    <mergeCell ref="F4:G4"/>
    <mergeCell ref="O5:P5"/>
    <mergeCell ref="U5:V5"/>
    <mergeCell ref="AB5:AC5"/>
    <mergeCell ref="F13:G13"/>
    <mergeCell ref="O24:P24"/>
    <mergeCell ref="U24:V24"/>
    <mergeCell ref="AB24:AC24"/>
    <mergeCell ref="F23:G23"/>
    <mergeCell ref="O14:P14"/>
    <mergeCell ref="U14:V14"/>
    <mergeCell ref="AB14:AC14"/>
  </mergeCells>
  <pageMargins left="0.31496062992125984" right="0.11811023622047245" top="1.7716535433070868" bottom="0.78740157480314965" header="0.31496062992125984" footer="0.31496062992125984"/>
  <pageSetup paperSize="8" scale="77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8"/>
  <dimension ref="B1:AL42"/>
  <sheetViews>
    <sheetView showGridLines="0" topLeftCell="H1" workbookViewId="0">
      <selection activeCell="M25" sqref="M25"/>
    </sheetView>
  </sheetViews>
  <sheetFormatPr defaultColWidth="8.25" defaultRowHeight="12"/>
  <cols>
    <col min="1" max="1" width="1.125" style="3" customWidth="1"/>
    <col min="2" max="2" width="44.875" style="3" customWidth="1"/>
    <col min="3" max="3" width="16.5" style="3" bestFit="1" customWidth="1"/>
    <col min="4" max="38" width="12.625" style="3" customWidth="1"/>
    <col min="39" max="16384" width="8.25" style="3"/>
  </cols>
  <sheetData>
    <row r="1" spans="2:38" ht="3.75" customHeight="1"/>
    <row r="2" spans="2:38" ht="15.75">
      <c r="B2" s="220" t="s">
        <v>0</v>
      </c>
      <c r="J2" s="2"/>
      <c r="P2" s="2"/>
      <c r="V2" s="2"/>
    </row>
    <row r="3" spans="2:38" ht="15.75">
      <c r="B3" s="220" t="s">
        <v>216</v>
      </c>
      <c r="J3" s="2"/>
      <c r="P3" s="2"/>
      <c r="V3" s="2"/>
    </row>
    <row r="4" spans="2:38">
      <c r="B4" s="2"/>
      <c r="J4" s="2"/>
      <c r="P4" s="2"/>
      <c r="V4" s="2"/>
    </row>
    <row r="5" spans="2:38">
      <c r="B5" s="2"/>
      <c r="D5" s="4"/>
      <c r="E5" s="427" t="s">
        <v>210</v>
      </c>
      <c r="F5" s="427"/>
      <c r="J5" s="2"/>
      <c r="N5" s="428"/>
      <c r="O5" s="429"/>
      <c r="P5" s="2"/>
      <c r="T5" s="428"/>
      <c r="U5" s="429"/>
      <c r="V5" s="2"/>
      <c r="AA5" s="428"/>
      <c r="AB5" s="429"/>
    </row>
    <row r="6" spans="2:38" ht="12.75" thickBot="1">
      <c r="B6" s="2"/>
    </row>
    <row r="7" spans="2:38" ht="22.7" customHeight="1" thickBot="1">
      <c r="B7" s="37" t="s">
        <v>211</v>
      </c>
      <c r="C7" s="38" t="s">
        <v>88</v>
      </c>
      <c r="D7" s="39" t="s">
        <v>99</v>
      </c>
      <c r="E7" s="40" t="s">
        <v>100</v>
      </c>
      <c r="F7" s="40" t="s">
        <v>101</v>
      </c>
      <c r="G7" s="40" t="s">
        <v>102</v>
      </c>
      <c r="H7" s="40" t="s">
        <v>103</v>
      </c>
      <c r="I7" s="40" t="s">
        <v>104</v>
      </c>
      <c r="J7" s="40" t="s">
        <v>105</v>
      </c>
      <c r="K7" s="40" t="s">
        <v>106</v>
      </c>
      <c r="L7" s="40" t="s">
        <v>107</v>
      </c>
      <c r="M7" s="40" t="s">
        <v>21</v>
      </c>
      <c r="N7" s="40" t="s">
        <v>22</v>
      </c>
      <c r="O7" s="40" t="s">
        <v>23</v>
      </c>
      <c r="P7" s="40" t="s">
        <v>24</v>
      </c>
      <c r="Q7" s="40" t="s">
        <v>25</v>
      </c>
      <c r="R7" s="40" t="s">
        <v>26</v>
      </c>
      <c r="S7" s="40" t="s">
        <v>27</v>
      </c>
      <c r="T7" s="40" t="s">
        <v>28</v>
      </c>
      <c r="U7" s="40" t="s">
        <v>29</v>
      </c>
      <c r="V7" s="40" t="s">
        <v>30</v>
      </c>
      <c r="W7" s="40" t="s">
        <v>31</v>
      </c>
      <c r="X7" s="40" t="s">
        <v>32</v>
      </c>
      <c r="Y7" s="40" t="s">
        <v>33</v>
      </c>
      <c r="Z7" s="40" t="s">
        <v>34</v>
      </c>
      <c r="AA7" s="40" t="s">
        <v>35</v>
      </c>
      <c r="AB7" s="41" t="s">
        <v>36</v>
      </c>
      <c r="AC7" s="41" t="s">
        <v>37</v>
      </c>
      <c r="AD7" s="41" t="s">
        <v>38</v>
      </c>
      <c r="AE7" s="41" t="s">
        <v>39</v>
      </c>
      <c r="AF7" s="41" t="s">
        <v>40</v>
      </c>
      <c r="AG7" s="41" t="s">
        <v>41</v>
      </c>
      <c r="AH7" s="41" t="s">
        <v>42</v>
      </c>
      <c r="AI7" s="41" t="s">
        <v>43</v>
      </c>
      <c r="AJ7" s="41" t="s">
        <v>44</v>
      </c>
      <c r="AK7" s="41" t="s">
        <v>45</v>
      </c>
      <c r="AL7" s="41" t="s">
        <v>46</v>
      </c>
    </row>
    <row r="8" spans="2:38" ht="12.75" thickBot="1"/>
    <row r="9" spans="2:38" ht="12.75" thickBot="1">
      <c r="B9" s="217" t="s">
        <v>217</v>
      </c>
      <c r="C9" s="167">
        <f>SUM(_xlfn.ANCHORARRAY(D9))</f>
        <v>36161.169300463029</v>
      </c>
      <c r="D9" s="10" cm="1">
        <f t="array" ref="D9:AL9">TRANSPOSE(Receitas!F8:F42)/1000</f>
        <v>0</v>
      </c>
      <c r="E9" s="10">
        <v>0</v>
      </c>
      <c r="F9" s="10">
        <v>0</v>
      </c>
      <c r="G9" s="10">
        <v>0</v>
      </c>
      <c r="H9" s="10">
        <v>0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  <c r="N9" s="10">
        <v>0</v>
      </c>
      <c r="O9" s="10">
        <v>0</v>
      </c>
      <c r="P9" s="10">
        <v>983.69680008833848</v>
      </c>
      <c r="Q9" s="10">
        <v>1207.842548838591</v>
      </c>
      <c r="R9" s="10">
        <v>1239.0853189849063</v>
      </c>
      <c r="S9" s="10">
        <v>1271.3584713818063</v>
      </c>
      <c r="T9" s="10">
        <v>1308.6183780186323</v>
      </c>
      <c r="U9" s="10">
        <v>1346.7238202224569</v>
      </c>
      <c r="V9" s="10">
        <v>1384.8923582801019</v>
      </c>
      <c r="W9" s="10">
        <v>1423.0655433852571</v>
      </c>
      <c r="X9" s="10">
        <v>1461.3918071621724</v>
      </c>
      <c r="Y9" s="10">
        <v>1499.8166386057526</v>
      </c>
      <c r="Z9" s="10">
        <v>1538.3263809744942</v>
      </c>
      <c r="AA9" s="10">
        <v>1577.0608108516417</v>
      </c>
      <c r="AB9" s="10">
        <v>1616.0229213577682</v>
      </c>
      <c r="AC9" s="10">
        <v>1655.1526277645028</v>
      </c>
      <c r="AD9" s="10">
        <v>1694.2608787827926</v>
      </c>
      <c r="AE9" s="10">
        <v>1733.4660829447232</v>
      </c>
      <c r="AF9" s="10">
        <v>1772.7711217563863</v>
      </c>
      <c r="AG9" s="11">
        <v>1811.9094475491729</v>
      </c>
      <c r="AH9" s="10">
        <v>1850.8535594436005</v>
      </c>
      <c r="AI9" s="10">
        <v>1889.5399676873008</v>
      </c>
      <c r="AJ9" s="10">
        <v>1927.7227137833033</v>
      </c>
      <c r="AK9" s="10">
        <v>1965.2518390346131</v>
      </c>
      <c r="AL9" s="11">
        <v>2002.3392635647072</v>
      </c>
    </row>
    <row r="10" spans="2:38" ht="12.75" thickBot="1">
      <c r="B10" s="16" t="s">
        <v>218</v>
      </c>
      <c r="C10" s="218">
        <f>SUM(D10:AL10)</f>
        <v>36161.169300463029</v>
      </c>
      <c r="D10" s="218">
        <f t="shared" ref="D10:AL10" si="0">SUM(D9:D9)</f>
        <v>0</v>
      </c>
      <c r="E10" s="218">
        <f t="shared" si="0"/>
        <v>0</v>
      </c>
      <c r="F10" s="218">
        <f t="shared" si="0"/>
        <v>0</v>
      </c>
      <c r="G10" s="218">
        <f t="shared" si="0"/>
        <v>0</v>
      </c>
      <c r="H10" s="218">
        <f t="shared" si="0"/>
        <v>0</v>
      </c>
      <c r="I10" s="218">
        <f t="shared" si="0"/>
        <v>0</v>
      </c>
      <c r="J10" s="218">
        <f t="shared" si="0"/>
        <v>0</v>
      </c>
      <c r="K10" s="218">
        <f t="shared" si="0"/>
        <v>0</v>
      </c>
      <c r="L10" s="218">
        <f t="shared" si="0"/>
        <v>0</v>
      </c>
      <c r="M10" s="218">
        <f t="shared" si="0"/>
        <v>0</v>
      </c>
      <c r="N10" s="218">
        <f t="shared" si="0"/>
        <v>0</v>
      </c>
      <c r="O10" s="218">
        <f t="shared" si="0"/>
        <v>0</v>
      </c>
      <c r="P10" s="218">
        <f t="shared" si="0"/>
        <v>983.69680008833848</v>
      </c>
      <c r="Q10" s="218">
        <f t="shared" si="0"/>
        <v>1207.842548838591</v>
      </c>
      <c r="R10" s="218">
        <f t="shared" si="0"/>
        <v>1239.0853189849063</v>
      </c>
      <c r="S10" s="218">
        <f t="shared" si="0"/>
        <v>1271.3584713818063</v>
      </c>
      <c r="T10" s="218">
        <f t="shared" si="0"/>
        <v>1308.6183780186323</v>
      </c>
      <c r="U10" s="218">
        <f t="shared" si="0"/>
        <v>1346.7238202224569</v>
      </c>
      <c r="V10" s="218">
        <f t="shared" si="0"/>
        <v>1384.8923582801019</v>
      </c>
      <c r="W10" s="218">
        <f t="shared" si="0"/>
        <v>1423.0655433852571</v>
      </c>
      <c r="X10" s="218">
        <f t="shared" si="0"/>
        <v>1461.3918071621724</v>
      </c>
      <c r="Y10" s="218">
        <f t="shared" si="0"/>
        <v>1499.8166386057526</v>
      </c>
      <c r="Z10" s="218">
        <f t="shared" si="0"/>
        <v>1538.3263809744942</v>
      </c>
      <c r="AA10" s="218">
        <f t="shared" si="0"/>
        <v>1577.0608108516417</v>
      </c>
      <c r="AB10" s="218">
        <f t="shared" si="0"/>
        <v>1616.0229213577682</v>
      </c>
      <c r="AC10" s="218">
        <f t="shared" si="0"/>
        <v>1655.1526277645028</v>
      </c>
      <c r="AD10" s="218">
        <f t="shared" si="0"/>
        <v>1694.2608787827926</v>
      </c>
      <c r="AE10" s="218">
        <f t="shared" si="0"/>
        <v>1733.4660829447232</v>
      </c>
      <c r="AF10" s="218">
        <f t="shared" si="0"/>
        <v>1772.7711217563863</v>
      </c>
      <c r="AG10" s="218">
        <f t="shared" si="0"/>
        <v>1811.9094475491729</v>
      </c>
      <c r="AH10" s="218">
        <f t="shared" si="0"/>
        <v>1850.8535594436005</v>
      </c>
      <c r="AI10" s="218">
        <f t="shared" si="0"/>
        <v>1889.5399676873008</v>
      </c>
      <c r="AJ10" s="218">
        <f t="shared" si="0"/>
        <v>1927.7227137833033</v>
      </c>
      <c r="AK10" s="218">
        <f t="shared" si="0"/>
        <v>1965.2518390346131</v>
      </c>
      <c r="AL10" s="218">
        <f t="shared" si="0"/>
        <v>2002.3392635647072</v>
      </c>
    </row>
    <row r="11" spans="2:38" ht="3.2" customHeight="1" thickBot="1">
      <c r="B11" s="46"/>
      <c r="C11" s="47"/>
      <c r="D11" s="48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50"/>
      <c r="AC11" s="50"/>
      <c r="AD11" s="50"/>
      <c r="AE11" s="50"/>
      <c r="AF11" s="50"/>
      <c r="AG11" s="50"/>
      <c r="AH11" s="50"/>
      <c r="AI11" s="50"/>
      <c r="AJ11" s="50"/>
      <c r="AK11" s="50"/>
      <c r="AL11" s="50"/>
    </row>
    <row r="12" spans="2:38">
      <c r="B12" s="42" t="s">
        <v>111</v>
      </c>
      <c r="C12" s="9">
        <f t="shared" ref="C12:C14" si="1">SUM(_xlfn.ANCHORARRAY(D12))</f>
        <v>1808.0584650231515</v>
      </c>
      <c r="D12" s="51" cm="1">
        <f t="array" ref="D12:AL12">TRANSPOSE(Tributos!E8:E42)/1000</f>
        <v>0</v>
      </c>
      <c r="E12" s="10"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  <c r="P12" s="10">
        <v>49.184840004416927</v>
      </c>
      <c r="Q12" s="10">
        <v>60.392127441929553</v>
      </c>
      <c r="R12" s="10">
        <v>61.954265949245311</v>
      </c>
      <c r="S12" s="10">
        <v>63.567923569090318</v>
      </c>
      <c r="T12" s="10">
        <v>65.430918900931616</v>
      </c>
      <c r="U12" s="10">
        <v>67.33619101112285</v>
      </c>
      <c r="V12" s="10">
        <v>69.244617914005104</v>
      </c>
      <c r="W12" s="10">
        <v>71.153277169262864</v>
      </c>
      <c r="X12" s="10">
        <v>73.069590358108613</v>
      </c>
      <c r="Y12" s="10">
        <v>74.990831930287627</v>
      </c>
      <c r="Z12" s="10">
        <v>76.916319048724702</v>
      </c>
      <c r="AA12" s="10">
        <v>78.853040542582093</v>
      </c>
      <c r="AB12" s="11">
        <v>80.801146067888425</v>
      </c>
      <c r="AC12" s="11">
        <v>82.757631388225136</v>
      </c>
      <c r="AD12" s="11">
        <v>84.713043939139638</v>
      </c>
      <c r="AE12" s="11">
        <v>86.673304147236166</v>
      </c>
      <c r="AF12" s="11">
        <v>88.638556087819325</v>
      </c>
      <c r="AG12" s="11">
        <v>90.595472377458648</v>
      </c>
      <c r="AH12" s="11">
        <v>92.54267797218003</v>
      </c>
      <c r="AI12" s="11">
        <v>94.476998384365061</v>
      </c>
      <c r="AJ12" s="11">
        <v>96.386135689165172</v>
      </c>
      <c r="AK12" s="11">
        <v>98.262591951730656</v>
      </c>
      <c r="AL12" s="11">
        <v>100.11696317823537</v>
      </c>
    </row>
    <row r="13" spans="2:38">
      <c r="B13" s="52" t="s">
        <v>112</v>
      </c>
      <c r="C13" s="13">
        <f t="shared" si="1"/>
        <v>235.04760045300964</v>
      </c>
      <c r="D13" s="53" cm="1">
        <f t="array" ref="D13:AL13">TRANSPOSE(Tributos!F8:F42)/1000</f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6.3940292005741997</v>
      </c>
      <c r="Q13" s="14">
        <v>7.8509765674508412</v>
      </c>
      <c r="R13" s="14">
        <v>8.0540545734018902</v>
      </c>
      <c r="S13" s="14">
        <v>8.2638300639817412</v>
      </c>
      <c r="T13" s="14">
        <v>8.5060194571211092</v>
      </c>
      <c r="U13" s="14">
        <v>8.7537048314459707</v>
      </c>
      <c r="V13" s="14">
        <v>9.0018003288206625</v>
      </c>
      <c r="W13" s="14">
        <v>9.2499260320041703</v>
      </c>
      <c r="X13" s="14">
        <v>9.4990467465541197</v>
      </c>
      <c r="Y13" s="14">
        <v>9.7488081509373909</v>
      </c>
      <c r="Z13" s="14">
        <v>9.9991214763342118</v>
      </c>
      <c r="AA13" s="14">
        <v>10.250895270535672</v>
      </c>
      <c r="AB13" s="15">
        <v>10.504148988825493</v>
      </c>
      <c r="AC13" s="15">
        <v>10.758492080469269</v>
      </c>
      <c r="AD13" s="15">
        <v>11.012695712088151</v>
      </c>
      <c r="AE13" s="15">
        <v>11.267529539140702</v>
      </c>
      <c r="AF13" s="15">
        <v>11.52301229141651</v>
      </c>
      <c r="AG13" s="15">
        <v>11.777411409069623</v>
      </c>
      <c r="AH13" s="15">
        <v>12.030548136383402</v>
      </c>
      <c r="AI13" s="15">
        <v>12.282009789967455</v>
      </c>
      <c r="AJ13" s="15">
        <v>12.530197639591471</v>
      </c>
      <c r="AK13" s="15">
        <v>12.774136953724986</v>
      </c>
      <c r="AL13" s="15">
        <v>13.015205213170598</v>
      </c>
    </row>
    <row r="14" spans="2:38" ht="12.75" thickBot="1">
      <c r="B14" s="44" t="s">
        <v>113</v>
      </c>
      <c r="C14" s="45">
        <f t="shared" si="1"/>
        <v>1084.8350790138904</v>
      </c>
      <c r="D14" s="54" cm="1">
        <f t="array" ref="D14:AL14">TRANSPOSE(Tributos!G8:G42)/1000</f>
        <v>0</v>
      </c>
      <c r="E14" s="55">
        <v>0</v>
      </c>
      <c r="F14" s="55">
        <v>0</v>
      </c>
      <c r="G14" s="55">
        <v>0</v>
      </c>
      <c r="H14" s="55">
        <v>0</v>
      </c>
      <c r="I14" s="55">
        <v>0</v>
      </c>
      <c r="J14" s="55">
        <v>0</v>
      </c>
      <c r="K14" s="55">
        <v>0</v>
      </c>
      <c r="L14" s="55">
        <v>0</v>
      </c>
      <c r="M14" s="55">
        <v>0</v>
      </c>
      <c r="N14" s="55">
        <v>0</v>
      </c>
      <c r="O14" s="55">
        <v>0</v>
      </c>
      <c r="P14" s="55">
        <v>29.510904002650154</v>
      </c>
      <c r="Q14" s="55">
        <v>36.235276465157732</v>
      </c>
      <c r="R14" s="55">
        <v>37.172559569547182</v>
      </c>
      <c r="S14" s="55">
        <v>38.140754141454188</v>
      </c>
      <c r="T14" s="55">
        <v>39.258551340558967</v>
      </c>
      <c r="U14" s="55">
        <v>40.401714606673707</v>
      </c>
      <c r="V14" s="55">
        <v>41.546770748403063</v>
      </c>
      <c r="W14" s="55">
        <v>42.691966301557713</v>
      </c>
      <c r="X14" s="55">
        <v>43.841754214865169</v>
      </c>
      <c r="Y14" s="55">
        <v>44.994499158172573</v>
      </c>
      <c r="Z14" s="55">
        <v>46.149791429234824</v>
      </c>
      <c r="AA14" s="55">
        <v>47.311824325549246</v>
      </c>
      <c r="AB14" s="56">
        <v>48.480687640733045</v>
      </c>
      <c r="AC14" s="56">
        <v>49.654578832935087</v>
      </c>
      <c r="AD14" s="56">
        <v>50.827826363483773</v>
      </c>
      <c r="AE14" s="56">
        <v>52.003982488341698</v>
      </c>
      <c r="AF14" s="56">
        <v>53.183133652691581</v>
      </c>
      <c r="AG14" s="56">
        <v>54.357283426475185</v>
      </c>
      <c r="AH14" s="56">
        <v>55.525606783308007</v>
      </c>
      <c r="AI14" s="56">
        <v>56.686199030619029</v>
      </c>
      <c r="AJ14" s="56">
        <v>57.831681413499091</v>
      </c>
      <c r="AK14" s="56">
        <v>58.957555171038393</v>
      </c>
      <c r="AL14" s="56">
        <v>60.070177906941218</v>
      </c>
    </row>
    <row r="15" spans="2:38" ht="12.75" thickBot="1">
      <c r="B15" s="16" t="s">
        <v>219</v>
      </c>
      <c r="C15" s="17">
        <f>SUM(D15:AL15)</f>
        <v>3127.9411444900516</v>
      </c>
      <c r="D15" s="17">
        <f t="shared" ref="D15:AB15" si="2">SUM(D12:D14)</f>
        <v>0</v>
      </c>
      <c r="E15" s="17">
        <f t="shared" si="2"/>
        <v>0</v>
      </c>
      <c r="F15" s="17">
        <f t="shared" si="2"/>
        <v>0</v>
      </c>
      <c r="G15" s="17">
        <f t="shared" si="2"/>
        <v>0</v>
      </c>
      <c r="H15" s="17">
        <f t="shared" si="2"/>
        <v>0</v>
      </c>
      <c r="I15" s="17">
        <f t="shared" si="2"/>
        <v>0</v>
      </c>
      <c r="J15" s="17">
        <f t="shared" si="2"/>
        <v>0</v>
      </c>
      <c r="K15" s="17">
        <f t="shared" si="2"/>
        <v>0</v>
      </c>
      <c r="L15" s="17">
        <f t="shared" si="2"/>
        <v>0</v>
      </c>
      <c r="M15" s="17">
        <f t="shared" si="2"/>
        <v>0</v>
      </c>
      <c r="N15" s="17">
        <f t="shared" si="2"/>
        <v>0</v>
      </c>
      <c r="O15" s="17">
        <f t="shared" si="2"/>
        <v>0</v>
      </c>
      <c r="P15" s="17">
        <f t="shared" si="2"/>
        <v>85.089773207641286</v>
      </c>
      <c r="Q15" s="17">
        <f t="shared" si="2"/>
        <v>104.47838047453811</v>
      </c>
      <c r="R15" s="17">
        <f t="shared" si="2"/>
        <v>107.18088009219437</v>
      </c>
      <c r="S15" s="17">
        <f t="shared" si="2"/>
        <v>109.97250777452624</v>
      </c>
      <c r="T15" s="17">
        <f t="shared" si="2"/>
        <v>113.19548969861169</v>
      </c>
      <c r="U15" s="17">
        <f t="shared" si="2"/>
        <v>116.49161044924253</v>
      </c>
      <c r="V15" s="17">
        <f t="shared" si="2"/>
        <v>119.79318899122883</v>
      </c>
      <c r="W15" s="17">
        <f t="shared" si="2"/>
        <v>123.09516950282475</v>
      </c>
      <c r="X15" s="17">
        <f t="shared" si="2"/>
        <v>126.41039131952789</v>
      </c>
      <c r="Y15" s="17">
        <f t="shared" si="2"/>
        <v>129.73413923939759</v>
      </c>
      <c r="Z15" s="17">
        <f t="shared" si="2"/>
        <v>133.06523195429372</v>
      </c>
      <c r="AA15" s="17">
        <f t="shared" si="2"/>
        <v>136.41576013866703</v>
      </c>
      <c r="AB15" s="17">
        <f t="shared" si="2"/>
        <v>139.78598269744697</v>
      </c>
      <c r="AC15" s="17">
        <f t="shared" ref="AC15:AL15" si="3">SUM(AC12:AC14)</f>
        <v>143.17070230162949</v>
      </c>
      <c r="AD15" s="17">
        <f t="shared" si="3"/>
        <v>146.55356601471155</v>
      </c>
      <c r="AE15" s="17">
        <f t="shared" si="3"/>
        <v>149.94481617471857</v>
      </c>
      <c r="AF15" s="17">
        <f t="shared" si="3"/>
        <v>153.3447020319274</v>
      </c>
      <c r="AG15" s="17">
        <f t="shared" si="3"/>
        <v>156.73016721300345</v>
      </c>
      <c r="AH15" s="17">
        <f t="shared" si="3"/>
        <v>160.09883289187144</v>
      </c>
      <c r="AI15" s="17">
        <f t="shared" si="3"/>
        <v>163.44520720495154</v>
      </c>
      <c r="AJ15" s="17">
        <f t="shared" si="3"/>
        <v>166.74801474225575</v>
      </c>
      <c r="AK15" s="17">
        <f t="shared" si="3"/>
        <v>169.99428407649404</v>
      </c>
      <c r="AL15" s="17">
        <f t="shared" si="3"/>
        <v>173.20234629834718</v>
      </c>
    </row>
    <row r="16" spans="2:38" ht="3.2" customHeight="1" thickBot="1">
      <c r="B16" s="57"/>
      <c r="C16" s="58"/>
      <c r="D16" s="59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</row>
    <row r="17" spans="2:38" ht="12.75" thickBot="1">
      <c r="B17" s="16" t="s">
        <v>220</v>
      </c>
      <c r="C17" s="17">
        <f t="shared" ref="C17:AB17" si="4">C10-C15</f>
        <v>33033.228155972974</v>
      </c>
      <c r="D17" s="17">
        <f t="shared" si="4"/>
        <v>0</v>
      </c>
      <c r="E17" s="17">
        <f t="shared" si="4"/>
        <v>0</v>
      </c>
      <c r="F17" s="17">
        <f t="shared" si="4"/>
        <v>0</v>
      </c>
      <c r="G17" s="17">
        <f t="shared" si="4"/>
        <v>0</v>
      </c>
      <c r="H17" s="17">
        <f>H10-H15</f>
        <v>0</v>
      </c>
      <c r="I17" s="17">
        <f t="shared" si="4"/>
        <v>0</v>
      </c>
      <c r="J17" s="17">
        <f t="shared" si="4"/>
        <v>0</v>
      </c>
      <c r="K17" s="17">
        <f t="shared" si="4"/>
        <v>0</v>
      </c>
      <c r="L17" s="17">
        <f t="shared" si="4"/>
        <v>0</v>
      </c>
      <c r="M17" s="17">
        <f t="shared" si="4"/>
        <v>0</v>
      </c>
      <c r="N17" s="17">
        <f t="shared" si="4"/>
        <v>0</v>
      </c>
      <c r="O17" s="17">
        <f t="shared" si="4"/>
        <v>0</v>
      </c>
      <c r="P17" s="17">
        <f t="shared" si="4"/>
        <v>898.60702688069716</v>
      </c>
      <c r="Q17" s="17">
        <f t="shared" si="4"/>
        <v>1103.3641683640528</v>
      </c>
      <c r="R17" s="17">
        <f t="shared" si="4"/>
        <v>1131.9044388927118</v>
      </c>
      <c r="S17" s="17">
        <f t="shared" si="4"/>
        <v>1161.38596360728</v>
      </c>
      <c r="T17" s="17">
        <f t="shared" si="4"/>
        <v>1195.4228883200205</v>
      </c>
      <c r="U17" s="17">
        <f t="shared" si="4"/>
        <v>1230.2322097732144</v>
      </c>
      <c r="V17" s="17">
        <f t="shared" si="4"/>
        <v>1265.0991692888731</v>
      </c>
      <c r="W17" s="17">
        <f t="shared" si="4"/>
        <v>1299.9703738824323</v>
      </c>
      <c r="X17" s="17">
        <f t="shared" si="4"/>
        <v>1334.9814158426445</v>
      </c>
      <c r="Y17" s="17">
        <f t="shared" si="4"/>
        <v>1370.082499366355</v>
      </c>
      <c r="Z17" s="17">
        <f t="shared" si="4"/>
        <v>1405.2611490202005</v>
      </c>
      <c r="AA17" s="17">
        <f t="shared" si="4"/>
        <v>1440.6450507129746</v>
      </c>
      <c r="AB17" s="17">
        <f t="shared" si="4"/>
        <v>1476.2369386603211</v>
      </c>
      <c r="AC17" s="17">
        <f t="shared" ref="AC17:AL17" si="5">AC10-AC15</f>
        <v>1511.9819254628733</v>
      </c>
      <c r="AD17" s="17">
        <f t="shared" si="5"/>
        <v>1547.707312768081</v>
      </c>
      <c r="AE17" s="17">
        <f t="shared" si="5"/>
        <v>1583.5212667700046</v>
      </c>
      <c r="AF17" s="17">
        <f t="shared" si="5"/>
        <v>1619.4264197244588</v>
      </c>
      <c r="AG17" s="17">
        <f t="shared" si="5"/>
        <v>1655.1792803361695</v>
      </c>
      <c r="AH17" s="17">
        <f t="shared" si="5"/>
        <v>1690.7547265517292</v>
      </c>
      <c r="AI17" s="17">
        <f t="shared" si="5"/>
        <v>1726.0947604823491</v>
      </c>
      <c r="AJ17" s="17">
        <f t="shared" si="5"/>
        <v>1760.9746990410476</v>
      </c>
      <c r="AK17" s="17">
        <f t="shared" si="5"/>
        <v>1795.257554958119</v>
      </c>
      <c r="AL17" s="17">
        <f t="shared" si="5"/>
        <v>1829.1369172663599</v>
      </c>
    </row>
    <row r="18" spans="2:38" ht="3.2" customHeight="1" thickBot="1">
      <c r="B18" s="57"/>
      <c r="C18" s="62"/>
      <c r="D18" s="63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5"/>
      <c r="AC18" s="65"/>
      <c r="AD18" s="65"/>
      <c r="AE18" s="65"/>
      <c r="AF18" s="65"/>
      <c r="AG18" s="65"/>
      <c r="AH18" s="65"/>
      <c r="AI18" s="65"/>
      <c r="AJ18" s="65"/>
      <c r="AK18" s="65"/>
      <c r="AL18" s="65"/>
    </row>
    <row r="19" spans="2:38" ht="27" customHeight="1">
      <c r="B19" s="66" t="s">
        <v>221</v>
      </c>
      <c r="C19" s="9">
        <f>SUM(D19:AL19)</f>
        <v>0</v>
      </c>
      <c r="D19" s="67"/>
      <c r="E19" s="67"/>
      <c r="F19" s="67"/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</row>
    <row r="20" spans="2:38">
      <c r="B20" s="69" t="s">
        <v>222</v>
      </c>
      <c r="C20" s="13">
        <f t="shared" ref="C20:C23" si="6">SUM(D20:AL20)</f>
        <v>0</v>
      </c>
      <c r="D20" s="70"/>
      <c r="E20" s="71"/>
      <c r="F20" s="71"/>
      <c r="G20" s="71"/>
      <c r="H20" s="71"/>
      <c r="I20" s="71"/>
      <c r="J20" s="71"/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  <c r="AA20" s="71"/>
      <c r="AB20" s="72"/>
      <c r="AC20" s="72"/>
      <c r="AD20" s="72"/>
      <c r="AE20" s="72"/>
      <c r="AF20" s="72"/>
      <c r="AG20" s="72"/>
      <c r="AH20" s="72"/>
      <c r="AI20" s="72"/>
      <c r="AJ20" s="72"/>
      <c r="AK20" s="72"/>
      <c r="AL20" s="72"/>
    </row>
    <row r="21" spans="2:38">
      <c r="B21" s="69" t="s">
        <v>223</v>
      </c>
      <c r="C21" s="13">
        <f t="shared" si="6"/>
        <v>0</v>
      </c>
      <c r="D21" s="70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  <c r="AA21" s="71"/>
      <c r="AB21" s="72"/>
      <c r="AC21" s="72"/>
      <c r="AD21" s="72"/>
      <c r="AE21" s="72"/>
      <c r="AF21" s="72"/>
      <c r="AG21" s="72"/>
      <c r="AH21" s="72"/>
      <c r="AI21" s="72"/>
      <c r="AJ21" s="72"/>
      <c r="AK21" s="72"/>
      <c r="AL21" s="72"/>
    </row>
    <row r="22" spans="2:38">
      <c r="B22" s="69" t="s">
        <v>224</v>
      </c>
      <c r="C22" s="13">
        <f t="shared" si="6"/>
        <v>0</v>
      </c>
      <c r="D22" s="70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  <c r="AA22" s="71"/>
      <c r="AB22" s="72"/>
      <c r="AC22" s="72"/>
      <c r="AD22" s="72"/>
      <c r="AE22" s="72"/>
      <c r="AF22" s="72"/>
      <c r="AG22" s="72"/>
      <c r="AH22" s="72"/>
      <c r="AI22" s="72"/>
      <c r="AJ22" s="72"/>
      <c r="AK22" s="72"/>
      <c r="AL22" s="72"/>
    </row>
    <row r="23" spans="2:38" ht="12.75" thickBot="1">
      <c r="B23" s="73" t="s">
        <v>214</v>
      </c>
      <c r="C23" s="45">
        <f t="shared" si="6"/>
        <v>6208.7576459831325</v>
      </c>
      <c r="D23" s="54">
        <f>'Consolidação dos eventos'!E30</f>
        <v>0</v>
      </c>
      <c r="E23" s="54">
        <f>'Consolidação dos eventos'!F30</f>
        <v>0</v>
      </c>
      <c r="F23" s="54">
        <f>'Consolidação dos eventos'!G30</f>
        <v>0</v>
      </c>
      <c r="G23" s="54">
        <f>'Consolidação dos eventos'!H30</f>
        <v>0</v>
      </c>
      <c r="H23" s="54">
        <f>'Consolidação dos eventos'!I30</f>
        <v>0</v>
      </c>
      <c r="I23" s="54">
        <f>'Consolidação dos eventos'!J30</f>
        <v>0</v>
      </c>
      <c r="J23" s="54">
        <f>'Consolidação dos eventos'!K30</f>
        <v>10.087476261180822</v>
      </c>
      <c r="K23" s="54">
        <f>'Consolidação dos eventos'!L30</f>
        <v>36.3846306635647</v>
      </c>
      <c r="L23" s="54">
        <f>'Consolidação dos eventos'!M30</f>
        <v>53.411516281898336</v>
      </c>
      <c r="M23" s="54">
        <f>'Consolidação dos eventos'!N30</f>
        <v>62.636825331664539</v>
      </c>
      <c r="N23" s="54">
        <f>'Consolidação dos eventos'!O30</f>
        <v>82.664483107556293</v>
      </c>
      <c r="O23" s="54">
        <f>'Consolidação dos eventos'!P30</f>
        <v>87.261256349492655</v>
      </c>
      <c r="P23" s="54">
        <f>'Consolidação dos eventos'!Q30</f>
        <v>191.57172244241977</v>
      </c>
      <c r="Q23" s="54">
        <f>'Consolidação dos eventos'!R30</f>
        <v>258.39726070660703</v>
      </c>
      <c r="R23" s="54">
        <f>'Consolidação dos eventos'!S30</f>
        <v>258.39726070660703</v>
      </c>
      <c r="S23" s="54">
        <f>'Consolidação dos eventos'!T30</f>
        <v>258.39726070660703</v>
      </c>
      <c r="T23" s="54">
        <f>'Consolidação dos eventos'!U30</f>
        <v>258.39726070660703</v>
      </c>
      <c r="U23" s="54">
        <f>'Consolidação dos eventos'!V30</f>
        <v>258.39726070660703</v>
      </c>
      <c r="V23" s="54">
        <f>'Consolidação dos eventos'!W30</f>
        <v>258.39726070660703</v>
      </c>
      <c r="W23" s="54">
        <f>'Consolidação dos eventos'!X30</f>
        <v>258.39726070660703</v>
      </c>
      <c r="X23" s="54">
        <f>'Consolidação dos eventos'!Y30</f>
        <v>258.39726070660703</v>
      </c>
      <c r="Y23" s="54">
        <f>'Consolidação dos eventos'!Z30</f>
        <v>258.39726070660703</v>
      </c>
      <c r="Z23" s="54">
        <f>'Consolidação dos eventos'!AA30</f>
        <v>258.39726070660703</v>
      </c>
      <c r="AA23" s="54">
        <f>'Consolidação dos eventos'!AB30</f>
        <v>258.39726070660703</v>
      </c>
      <c r="AB23" s="54">
        <f>'Consolidação dos eventos'!AC30</f>
        <v>258.39726070660703</v>
      </c>
      <c r="AC23" s="54">
        <f>'Consolidação dos eventos'!AD30</f>
        <v>258.39726070660703</v>
      </c>
      <c r="AD23" s="54">
        <f>'Consolidação dos eventos'!AE30</f>
        <v>258.39726070660703</v>
      </c>
      <c r="AE23" s="54">
        <f>'Consolidação dos eventos'!AF30</f>
        <v>258.39726070660703</v>
      </c>
      <c r="AF23" s="54">
        <f>'Consolidação dos eventos'!AG30</f>
        <v>258.39726070660703</v>
      </c>
      <c r="AG23" s="54">
        <f>'Consolidação dos eventos'!AH30</f>
        <v>258.39726070660703</v>
      </c>
      <c r="AH23" s="54">
        <f>'Consolidação dos eventos'!AI30</f>
        <v>258.39726070660703</v>
      </c>
      <c r="AI23" s="54">
        <f>'Consolidação dos eventos'!AJ30</f>
        <v>258.39726070660703</v>
      </c>
      <c r="AJ23" s="54">
        <f>'Consolidação dos eventos'!AK30</f>
        <v>258.39726070660703</v>
      </c>
      <c r="AK23" s="54">
        <f>'Consolidação dos eventos'!AL30</f>
        <v>258.39726070660703</v>
      </c>
      <c r="AL23" s="263">
        <f>'Consolidação dos eventos'!AM30</f>
        <v>258.39726070660703</v>
      </c>
    </row>
    <row r="24" spans="2:38" ht="3.2" customHeight="1" thickBot="1">
      <c r="B24" s="57"/>
      <c r="C24" s="74"/>
      <c r="D24" s="75"/>
      <c r="E24" s="76"/>
      <c r="F24" s="76"/>
      <c r="G24" s="76"/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7"/>
      <c r="AC24" s="77"/>
      <c r="AD24" s="77"/>
      <c r="AE24" s="77"/>
      <c r="AF24" s="77"/>
      <c r="AG24" s="77"/>
      <c r="AH24" s="77"/>
      <c r="AI24" s="77"/>
      <c r="AJ24" s="77"/>
      <c r="AK24" s="77"/>
      <c r="AL24" s="77"/>
    </row>
    <row r="25" spans="2:38" ht="12.75" thickBot="1">
      <c r="B25" s="78" t="s">
        <v>225</v>
      </c>
      <c r="C25" s="17">
        <f t="shared" ref="C25:AB25" si="7">C17-SUM(C19:C23)</f>
        <v>26824.470509989842</v>
      </c>
      <c r="D25" s="17">
        <f t="shared" si="7"/>
        <v>0</v>
      </c>
      <c r="E25" s="17">
        <f t="shared" si="7"/>
        <v>0</v>
      </c>
      <c r="F25" s="17">
        <f t="shared" si="7"/>
        <v>0</v>
      </c>
      <c r="G25" s="17">
        <f t="shared" si="7"/>
        <v>0</v>
      </c>
      <c r="H25" s="17">
        <f t="shared" si="7"/>
        <v>0</v>
      </c>
      <c r="I25" s="17">
        <f t="shared" si="7"/>
        <v>0</v>
      </c>
      <c r="J25" s="17">
        <f t="shared" si="7"/>
        <v>-10.087476261180822</v>
      </c>
      <c r="K25" s="17">
        <f t="shared" si="7"/>
        <v>-36.3846306635647</v>
      </c>
      <c r="L25" s="17">
        <f t="shared" si="7"/>
        <v>-53.411516281898336</v>
      </c>
      <c r="M25" s="17">
        <f t="shared" si="7"/>
        <v>-62.636825331664539</v>
      </c>
      <c r="N25" s="17">
        <f t="shared" si="7"/>
        <v>-82.664483107556293</v>
      </c>
      <c r="O25" s="17">
        <f t="shared" si="7"/>
        <v>-87.261256349492655</v>
      </c>
      <c r="P25" s="17">
        <f t="shared" si="7"/>
        <v>707.03530443827742</v>
      </c>
      <c r="Q25" s="17">
        <f t="shared" si="7"/>
        <v>844.96690765744574</v>
      </c>
      <c r="R25" s="17">
        <f t="shared" si="7"/>
        <v>873.50717818610474</v>
      </c>
      <c r="S25" s="17">
        <f t="shared" si="7"/>
        <v>902.98870290067293</v>
      </c>
      <c r="T25" s="17">
        <f t="shared" si="7"/>
        <v>937.02562761341346</v>
      </c>
      <c r="U25" s="17">
        <f t="shared" si="7"/>
        <v>971.83494906660735</v>
      </c>
      <c r="V25" s="17">
        <f t="shared" si="7"/>
        <v>1006.701908582266</v>
      </c>
      <c r="W25" s="17">
        <f t="shared" si="7"/>
        <v>1041.5731131758253</v>
      </c>
      <c r="X25" s="17">
        <f t="shared" si="7"/>
        <v>1076.5841551360375</v>
      </c>
      <c r="Y25" s="17">
        <f t="shared" si="7"/>
        <v>1111.6852386597479</v>
      </c>
      <c r="Z25" s="17">
        <f t="shared" si="7"/>
        <v>1146.8638883135934</v>
      </c>
      <c r="AA25" s="17">
        <f t="shared" si="7"/>
        <v>1182.2477900063675</v>
      </c>
      <c r="AB25" s="17">
        <f t="shared" si="7"/>
        <v>1217.839677953714</v>
      </c>
      <c r="AC25" s="17">
        <f t="shared" ref="AC25:AL25" si="8">AC17-SUM(AC19:AC23)</f>
        <v>1253.5846647562662</v>
      </c>
      <c r="AD25" s="17">
        <f t="shared" si="8"/>
        <v>1289.3100520614739</v>
      </c>
      <c r="AE25" s="17">
        <f t="shared" si="8"/>
        <v>1325.1240060633975</v>
      </c>
      <c r="AF25" s="17">
        <f t="shared" si="8"/>
        <v>1361.0291590178517</v>
      </c>
      <c r="AG25" s="17">
        <f t="shared" si="8"/>
        <v>1396.7820196295625</v>
      </c>
      <c r="AH25" s="17">
        <f t="shared" si="8"/>
        <v>1432.3574658451221</v>
      </c>
      <c r="AI25" s="17">
        <f t="shared" si="8"/>
        <v>1467.697499775742</v>
      </c>
      <c r="AJ25" s="17">
        <f t="shared" si="8"/>
        <v>1502.5774383344406</v>
      </c>
      <c r="AK25" s="17">
        <f t="shared" si="8"/>
        <v>1536.860294251512</v>
      </c>
      <c r="AL25" s="17">
        <f t="shared" si="8"/>
        <v>1570.7396565597528</v>
      </c>
    </row>
    <row r="26" spans="2:38" ht="3.2" customHeight="1" thickBot="1">
      <c r="B26" s="79"/>
      <c r="C26" s="80"/>
      <c r="D26" s="81"/>
      <c r="E26" s="82"/>
      <c r="F26" s="82"/>
      <c r="G26" s="82"/>
      <c r="H26" s="82"/>
      <c r="I26" s="82"/>
      <c r="J26" s="82"/>
      <c r="K26" s="82"/>
      <c r="L26" s="82"/>
      <c r="M26" s="82"/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  <c r="AA26" s="82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</row>
    <row r="27" spans="2:38" ht="18.75" customHeight="1" thickBot="1">
      <c r="B27" s="133" t="s">
        <v>226</v>
      </c>
      <c r="C27" s="134"/>
      <c r="D27" s="17">
        <f t="shared" ref="D27:AB30" si="9">D39</f>
        <v>0</v>
      </c>
      <c r="E27" s="17">
        <f t="shared" si="9"/>
        <v>0</v>
      </c>
      <c r="F27" s="17">
        <f t="shared" si="9"/>
        <v>0</v>
      </c>
      <c r="G27" s="17">
        <f t="shared" si="9"/>
        <v>0</v>
      </c>
      <c r="H27" s="17">
        <f t="shared" si="9"/>
        <v>0</v>
      </c>
      <c r="I27" s="17">
        <f t="shared" si="9"/>
        <v>0</v>
      </c>
      <c r="J27" s="17">
        <f t="shared" si="9"/>
        <v>-10.087476261180822</v>
      </c>
      <c r="K27" s="17">
        <f t="shared" si="9"/>
        <v>-36.3846306635647</v>
      </c>
      <c r="L27" s="17">
        <f t="shared" si="9"/>
        <v>-53.411516281898336</v>
      </c>
      <c r="M27" s="17">
        <f t="shared" si="9"/>
        <v>-62.636825331664539</v>
      </c>
      <c r="N27" s="17">
        <f t="shared" si="9"/>
        <v>-82.664483107556293</v>
      </c>
      <c r="O27" s="17">
        <f t="shared" si="9"/>
        <v>-87.261256349492655</v>
      </c>
      <c r="P27" s="17">
        <f t="shared" si="9"/>
        <v>707.03530443827742</v>
      </c>
      <c r="Q27" s="17">
        <f t="shared" si="9"/>
        <v>844.96690765744574</v>
      </c>
      <c r="R27" s="17">
        <f t="shared" si="9"/>
        <v>873.50717818610474</v>
      </c>
      <c r="S27" s="17">
        <f t="shared" si="9"/>
        <v>902.98870290067293</v>
      </c>
      <c r="T27" s="17">
        <f t="shared" si="9"/>
        <v>937.02562761341346</v>
      </c>
      <c r="U27" s="17">
        <f t="shared" si="9"/>
        <v>971.83494906660735</v>
      </c>
      <c r="V27" s="17">
        <f t="shared" si="9"/>
        <v>1006.701908582266</v>
      </c>
      <c r="W27" s="17">
        <f t="shared" si="9"/>
        <v>1041.5731131758253</v>
      </c>
      <c r="X27" s="17">
        <f t="shared" si="9"/>
        <v>1076.5841551360375</v>
      </c>
      <c r="Y27" s="17">
        <f t="shared" si="9"/>
        <v>1111.6852386597479</v>
      </c>
      <c r="Z27" s="17">
        <f t="shared" si="9"/>
        <v>1146.8638883135934</v>
      </c>
      <c r="AA27" s="17">
        <f t="shared" si="9"/>
        <v>1182.2477900063675</v>
      </c>
      <c r="AB27" s="17">
        <f t="shared" si="9"/>
        <v>1217.839677953714</v>
      </c>
      <c r="AC27" s="17">
        <f t="shared" ref="AC27:AG30" si="10">AC39</f>
        <v>1253.5846647562662</v>
      </c>
      <c r="AD27" s="17">
        <f t="shared" si="10"/>
        <v>1289.3100520614739</v>
      </c>
      <c r="AE27" s="17">
        <f t="shared" si="10"/>
        <v>1325.1240060633975</v>
      </c>
      <c r="AF27" s="17">
        <f t="shared" si="10"/>
        <v>1361.0291590178517</v>
      </c>
      <c r="AG27" s="17">
        <f t="shared" si="10"/>
        <v>1396.7820196295625</v>
      </c>
      <c r="AH27" s="17">
        <f t="shared" ref="AH27:AL27" si="11">AH39</f>
        <v>1432.3574658451221</v>
      </c>
      <c r="AI27" s="17">
        <f t="shared" si="11"/>
        <v>1467.697499775742</v>
      </c>
      <c r="AJ27" s="17">
        <f t="shared" si="11"/>
        <v>1502.5774383344406</v>
      </c>
      <c r="AK27" s="17">
        <f t="shared" si="11"/>
        <v>1536.860294251512</v>
      </c>
      <c r="AL27" s="17">
        <f t="shared" si="11"/>
        <v>1570.7396565597528</v>
      </c>
    </row>
    <row r="28" spans="2:38">
      <c r="B28" s="42" t="s">
        <v>227</v>
      </c>
      <c r="C28" s="9">
        <f>SUM(D28:AL28)</f>
        <v>9120.3199733965448</v>
      </c>
      <c r="D28" s="43">
        <f t="shared" si="9"/>
        <v>0</v>
      </c>
      <c r="E28" s="10">
        <f t="shared" si="9"/>
        <v>0</v>
      </c>
      <c r="F28" s="10">
        <f>F40</f>
        <v>0</v>
      </c>
      <c r="G28" s="10">
        <f t="shared" si="9"/>
        <v>0</v>
      </c>
      <c r="H28" s="10">
        <f t="shared" si="9"/>
        <v>0</v>
      </c>
      <c r="I28" s="10">
        <f t="shared" si="9"/>
        <v>0</v>
      </c>
      <c r="J28" s="10">
        <f t="shared" si="9"/>
        <v>-3.4297419288014797</v>
      </c>
      <c r="K28" s="10">
        <f t="shared" si="9"/>
        <v>-12.370774425611998</v>
      </c>
      <c r="L28" s="10">
        <f t="shared" si="9"/>
        <v>-18.159915535845435</v>
      </c>
      <c r="M28" s="10">
        <f t="shared" si="9"/>
        <v>-21.296520612765946</v>
      </c>
      <c r="N28" s="10">
        <f t="shared" si="9"/>
        <v>-28.105924256569143</v>
      </c>
      <c r="O28" s="10">
        <f t="shared" si="9"/>
        <v>-29.668827158827504</v>
      </c>
      <c r="P28" s="10">
        <f t="shared" si="9"/>
        <v>240.39200350901433</v>
      </c>
      <c r="Q28" s="10">
        <f t="shared" si="9"/>
        <v>287.28874860353159</v>
      </c>
      <c r="R28" s="10">
        <f t="shared" si="9"/>
        <v>296.99244058327565</v>
      </c>
      <c r="S28" s="10">
        <f t="shared" si="9"/>
        <v>307.01615898622885</v>
      </c>
      <c r="T28" s="10">
        <f t="shared" si="9"/>
        <v>318.58871338856062</v>
      </c>
      <c r="U28" s="10">
        <f t="shared" si="9"/>
        <v>330.42388268264654</v>
      </c>
      <c r="V28" s="10">
        <f t="shared" si="9"/>
        <v>342.27864891797049</v>
      </c>
      <c r="W28" s="10">
        <f t="shared" si="9"/>
        <v>354.13485847978063</v>
      </c>
      <c r="X28" s="10">
        <f t="shared" si="9"/>
        <v>366.03861274625274</v>
      </c>
      <c r="Y28" s="10">
        <f t="shared" si="9"/>
        <v>377.9729811443143</v>
      </c>
      <c r="Z28" s="10">
        <f t="shared" si="9"/>
        <v>389.93372202662181</v>
      </c>
      <c r="AA28" s="10">
        <f t="shared" si="9"/>
        <v>401.96424860216496</v>
      </c>
      <c r="AB28" s="11">
        <f t="shared" si="9"/>
        <v>414.06549050426281</v>
      </c>
      <c r="AC28" s="11">
        <f t="shared" si="10"/>
        <v>426.21878601713053</v>
      </c>
      <c r="AD28" s="11">
        <f t="shared" si="10"/>
        <v>438.36541770090116</v>
      </c>
      <c r="AE28" s="11">
        <f t="shared" si="10"/>
        <v>450.54216206155519</v>
      </c>
      <c r="AF28" s="11">
        <f t="shared" si="10"/>
        <v>462.74991406606961</v>
      </c>
      <c r="AG28" s="11">
        <f t="shared" si="10"/>
        <v>474.90588667405126</v>
      </c>
      <c r="AH28" s="11">
        <f t="shared" ref="AH28:AL28" si="12">AH40</f>
        <v>487.00153838734155</v>
      </c>
      <c r="AI28" s="11">
        <f t="shared" si="12"/>
        <v>499.0171499237523</v>
      </c>
      <c r="AJ28" s="11">
        <f t="shared" si="12"/>
        <v>510.87632903370985</v>
      </c>
      <c r="AK28" s="11">
        <f t="shared" si="12"/>
        <v>522.5325000455141</v>
      </c>
      <c r="AL28" s="11">
        <f t="shared" si="12"/>
        <v>534.05148323031597</v>
      </c>
    </row>
    <row r="29" spans="2:38">
      <c r="B29" s="84" t="s">
        <v>228</v>
      </c>
      <c r="C29" s="13">
        <f t="shared" ref="C29:C30" si="13">SUM(D29:AL29)</f>
        <v>0</v>
      </c>
      <c r="D29" s="14">
        <f t="shared" si="9"/>
        <v>0</v>
      </c>
      <c r="E29" s="14">
        <f t="shared" si="9"/>
        <v>0</v>
      </c>
      <c r="F29" s="14">
        <f t="shared" si="9"/>
        <v>0</v>
      </c>
      <c r="G29" s="14">
        <f t="shared" si="9"/>
        <v>0</v>
      </c>
      <c r="H29" s="14">
        <f t="shared" si="9"/>
        <v>0</v>
      </c>
      <c r="I29" s="14">
        <f t="shared" si="9"/>
        <v>0</v>
      </c>
      <c r="J29" s="14">
        <f t="shared" si="9"/>
        <v>0</v>
      </c>
      <c r="K29" s="14">
        <f t="shared" si="9"/>
        <v>0</v>
      </c>
      <c r="L29" s="14">
        <f t="shared" si="9"/>
        <v>0</v>
      </c>
      <c r="M29" s="14">
        <f t="shared" si="9"/>
        <v>0</v>
      </c>
      <c r="N29" s="14">
        <f t="shared" si="9"/>
        <v>0</v>
      </c>
      <c r="O29" s="14">
        <f t="shared" si="9"/>
        <v>0</v>
      </c>
      <c r="P29" s="14">
        <f t="shared" si="9"/>
        <v>0</v>
      </c>
      <c r="Q29" s="14">
        <f t="shared" si="9"/>
        <v>0</v>
      </c>
      <c r="R29" s="14">
        <f t="shared" si="9"/>
        <v>0</v>
      </c>
      <c r="S29" s="14">
        <f t="shared" si="9"/>
        <v>0</v>
      </c>
      <c r="T29" s="14">
        <f t="shared" si="9"/>
        <v>0</v>
      </c>
      <c r="U29" s="14">
        <f t="shared" si="9"/>
        <v>0</v>
      </c>
      <c r="V29" s="14">
        <f t="shared" si="9"/>
        <v>0</v>
      </c>
      <c r="W29" s="14">
        <f t="shared" si="9"/>
        <v>0</v>
      </c>
      <c r="X29" s="14">
        <f t="shared" si="9"/>
        <v>0</v>
      </c>
      <c r="Y29" s="14">
        <f t="shared" si="9"/>
        <v>0</v>
      </c>
      <c r="Z29" s="14">
        <f t="shared" si="9"/>
        <v>0</v>
      </c>
      <c r="AA29" s="14">
        <f t="shared" si="9"/>
        <v>0</v>
      </c>
      <c r="AB29" s="15">
        <f t="shared" si="9"/>
        <v>0</v>
      </c>
      <c r="AC29" s="15">
        <f t="shared" si="10"/>
        <v>0</v>
      </c>
      <c r="AD29" s="15">
        <f t="shared" si="10"/>
        <v>0</v>
      </c>
      <c r="AE29" s="15">
        <f t="shared" si="10"/>
        <v>0</v>
      </c>
      <c r="AF29" s="15">
        <f t="shared" si="10"/>
        <v>0</v>
      </c>
      <c r="AG29" s="15">
        <f t="shared" si="10"/>
        <v>0</v>
      </c>
      <c r="AH29" s="15">
        <f t="shared" ref="AH29:AL29" si="14">AH41</f>
        <v>0</v>
      </c>
      <c r="AI29" s="15">
        <f t="shared" si="14"/>
        <v>0</v>
      </c>
      <c r="AJ29" s="15">
        <f t="shared" si="14"/>
        <v>0</v>
      </c>
      <c r="AK29" s="15">
        <f t="shared" si="14"/>
        <v>0</v>
      </c>
      <c r="AL29" s="15">
        <f t="shared" si="14"/>
        <v>0</v>
      </c>
    </row>
    <row r="30" spans="2:38" ht="12.75" thickBot="1">
      <c r="B30" s="85" t="s">
        <v>229</v>
      </c>
      <c r="C30" s="13">
        <f t="shared" si="13"/>
        <v>0</v>
      </c>
      <c r="D30" s="14">
        <f t="shared" si="9"/>
        <v>0</v>
      </c>
      <c r="E30" s="14">
        <f t="shared" si="9"/>
        <v>0</v>
      </c>
      <c r="F30" s="14">
        <f t="shared" si="9"/>
        <v>0</v>
      </c>
      <c r="G30" s="14">
        <f t="shared" si="9"/>
        <v>0</v>
      </c>
      <c r="H30" s="14">
        <f t="shared" si="9"/>
        <v>0</v>
      </c>
      <c r="I30" s="14">
        <f t="shared" si="9"/>
        <v>0</v>
      </c>
      <c r="J30" s="14">
        <f t="shared" si="9"/>
        <v>0</v>
      </c>
      <c r="K30" s="14">
        <f t="shared" si="9"/>
        <v>0</v>
      </c>
      <c r="L30" s="14">
        <f t="shared" si="9"/>
        <v>0</v>
      </c>
      <c r="M30" s="14">
        <f t="shared" si="9"/>
        <v>0</v>
      </c>
      <c r="N30" s="14">
        <f t="shared" si="9"/>
        <v>0</v>
      </c>
      <c r="O30" s="14">
        <f t="shared" si="9"/>
        <v>0</v>
      </c>
      <c r="P30" s="14">
        <f t="shared" si="9"/>
        <v>0</v>
      </c>
      <c r="Q30" s="14">
        <f t="shared" si="9"/>
        <v>0</v>
      </c>
      <c r="R30" s="14">
        <f t="shared" si="9"/>
        <v>0</v>
      </c>
      <c r="S30" s="14">
        <f t="shared" si="9"/>
        <v>0</v>
      </c>
      <c r="T30" s="14">
        <f t="shared" si="9"/>
        <v>0</v>
      </c>
      <c r="U30" s="14">
        <f t="shared" si="9"/>
        <v>0</v>
      </c>
      <c r="V30" s="14">
        <f t="shared" si="9"/>
        <v>0</v>
      </c>
      <c r="W30" s="14">
        <f t="shared" si="9"/>
        <v>0</v>
      </c>
      <c r="X30" s="14">
        <f t="shared" si="9"/>
        <v>0</v>
      </c>
      <c r="Y30" s="14">
        <f t="shared" si="9"/>
        <v>0</v>
      </c>
      <c r="Z30" s="14">
        <f t="shared" si="9"/>
        <v>0</v>
      </c>
      <c r="AA30" s="14">
        <f t="shared" si="9"/>
        <v>0</v>
      </c>
      <c r="AB30" s="56">
        <f t="shared" si="9"/>
        <v>0</v>
      </c>
      <c r="AC30" s="56">
        <f t="shared" si="10"/>
        <v>0</v>
      </c>
      <c r="AD30" s="56">
        <f t="shared" si="10"/>
        <v>0</v>
      </c>
      <c r="AE30" s="56">
        <f t="shared" si="10"/>
        <v>0</v>
      </c>
      <c r="AF30" s="56">
        <f t="shared" si="10"/>
        <v>0</v>
      </c>
      <c r="AG30" s="56">
        <f t="shared" si="10"/>
        <v>0</v>
      </c>
      <c r="AH30" s="56">
        <f t="shared" ref="AH30:AL30" si="15">AH42</f>
        <v>0</v>
      </c>
      <c r="AI30" s="56">
        <f t="shared" si="15"/>
        <v>0</v>
      </c>
      <c r="AJ30" s="56">
        <f t="shared" si="15"/>
        <v>0</v>
      </c>
      <c r="AK30" s="56">
        <f t="shared" si="15"/>
        <v>0</v>
      </c>
      <c r="AL30" s="56">
        <f t="shared" si="15"/>
        <v>0</v>
      </c>
    </row>
    <row r="31" spans="2:38" ht="12.75" thickBot="1">
      <c r="B31" s="28" t="s">
        <v>230</v>
      </c>
      <c r="C31" s="17">
        <f t="shared" ref="C31:AB31" si="16">SUM(C28:C30)</f>
        <v>9120.3199733965448</v>
      </c>
      <c r="D31" s="17">
        <f t="shared" si="16"/>
        <v>0</v>
      </c>
      <c r="E31" s="17">
        <f t="shared" si="16"/>
        <v>0</v>
      </c>
      <c r="F31" s="17">
        <f t="shared" si="16"/>
        <v>0</v>
      </c>
      <c r="G31" s="17">
        <f t="shared" si="16"/>
        <v>0</v>
      </c>
      <c r="H31" s="17">
        <f t="shared" si="16"/>
        <v>0</v>
      </c>
      <c r="I31" s="17">
        <f t="shared" si="16"/>
        <v>0</v>
      </c>
      <c r="J31" s="17">
        <f t="shared" si="16"/>
        <v>-3.4297419288014797</v>
      </c>
      <c r="K31" s="17">
        <f t="shared" si="16"/>
        <v>-12.370774425611998</v>
      </c>
      <c r="L31" s="17">
        <f t="shared" si="16"/>
        <v>-18.159915535845435</v>
      </c>
      <c r="M31" s="17">
        <f t="shared" si="16"/>
        <v>-21.296520612765946</v>
      </c>
      <c r="N31" s="17">
        <f t="shared" si="16"/>
        <v>-28.105924256569143</v>
      </c>
      <c r="O31" s="17">
        <f t="shared" si="16"/>
        <v>-29.668827158827504</v>
      </c>
      <c r="P31" s="17">
        <f t="shared" si="16"/>
        <v>240.39200350901433</v>
      </c>
      <c r="Q31" s="17">
        <f t="shared" si="16"/>
        <v>287.28874860353159</v>
      </c>
      <c r="R31" s="17">
        <f t="shared" si="16"/>
        <v>296.99244058327565</v>
      </c>
      <c r="S31" s="17">
        <f t="shared" si="16"/>
        <v>307.01615898622885</v>
      </c>
      <c r="T31" s="17">
        <f t="shared" si="16"/>
        <v>318.58871338856062</v>
      </c>
      <c r="U31" s="17">
        <f t="shared" si="16"/>
        <v>330.42388268264654</v>
      </c>
      <c r="V31" s="17">
        <f t="shared" si="16"/>
        <v>342.27864891797049</v>
      </c>
      <c r="W31" s="17">
        <f t="shared" si="16"/>
        <v>354.13485847978063</v>
      </c>
      <c r="X31" s="17">
        <f t="shared" si="16"/>
        <v>366.03861274625274</v>
      </c>
      <c r="Y31" s="17">
        <f t="shared" si="16"/>
        <v>377.9729811443143</v>
      </c>
      <c r="Z31" s="17">
        <f t="shared" si="16"/>
        <v>389.93372202662181</v>
      </c>
      <c r="AA31" s="17">
        <f t="shared" si="16"/>
        <v>401.96424860216496</v>
      </c>
      <c r="AB31" s="17">
        <f t="shared" si="16"/>
        <v>414.06549050426281</v>
      </c>
      <c r="AC31" s="17">
        <f t="shared" ref="AC31:AL31" si="17">SUM(AC28:AC30)</f>
        <v>426.21878601713053</v>
      </c>
      <c r="AD31" s="17">
        <f t="shared" si="17"/>
        <v>438.36541770090116</v>
      </c>
      <c r="AE31" s="17">
        <f t="shared" si="17"/>
        <v>450.54216206155519</v>
      </c>
      <c r="AF31" s="17">
        <f t="shared" si="17"/>
        <v>462.74991406606961</v>
      </c>
      <c r="AG31" s="17">
        <f t="shared" si="17"/>
        <v>474.90588667405126</v>
      </c>
      <c r="AH31" s="17">
        <f t="shared" si="17"/>
        <v>487.00153838734155</v>
      </c>
      <c r="AI31" s="17">
        <f t="shared" si="17"/>
        <v>499.0171499237523</v>
      </c>
      <c r="AJ31" s="17">
        <f t="shared" si="17"/>
        <v>510.87632903370985</v>
      </c>
      <c r="AK31" s="17">
        <f t="shared" si="17"/>
        <v>522.5325000455141</v>
      </c>
      <c r="AL31" s="17">
        <f t="shared" si="17"/>
        <v>534.05148323031597</v>
      </c>
    </row>
    <row r="32" spans="2:38" ht="3.2" customHeight="1" thickBot="1">
      <c r="B32" s="57"/>
      <c r="C32" s="86"/>
      <c r="D32" s="87"/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</row>
    <row r="33" spans="2:38" ht="22.7" customHeight="1" thickBot="1">
      <c r="B33" s="78" t="s">
        <v>231</v>
      </c>
      <c r="C33" s="90">
        <f t="shared" ref="C33:AB33" si="18">C25-C31</f>
        <v>17704.150536593297</v>
      </c>
      <c r="D33" s="1">
        <f t="shared" si="18"/>
        <v>0</v>
      </c>
      <c r="E33" s="90">
        <f t="shared" si="18"/>
        <v>0</v>
      </c>
      <c r="F33" s="90">
        <f t="shared" si="18"/>
        <v>0</v>
      </c>
      <c r="G33" s="90">
        <f t="shared" si="18"/>
        <v>0</v>
      </c>
      <c r="H33" s="90">
        <f t="shared" si="18"/>
        <v>0</v>
      </c>
      <c r="I33" s="90">
        <f t="shared" si="18"/>
        <v>0</v>
      </c>
      <c r="J33" s="90">
        <f t="shared" si="18"/>
        <v>-6.6577343323793414</v>
      </c>
      <c r="K33" s="90">
        <f t="shared" si="18"/>
        <v>-24.013856237952702</v>
      </c>
      <c r="L33" s="90">
        <f t="shared" si="18"/>
        <v>-35.251600746052901</v>
      </c>
      <c r="M33" s="90">
        <f t="shared" si="18"/>
        <v>-41.340304718898594</v>
      </c>
      <c r="N33" s="90">
        <f t="shared" si="18"/>
        <v>-54.558558850987154</v>
      </c>
      <c r="O33" s="90">
        <f t="shared" si="18"/>
        <v>-57.59242919066515</v>
      </c>
      <c r="P33" s="90">
        <f t="shared" si="18"/>
        <v>466.64330092926309</v>
      </c>
      <c r="Q33" s="90">
        <f t="shared" si="18"/>
        <v>557.67815905391421</v>
      </c>
      <c r="R33" s="90">
        <f t="shared" si="18"/>
        <v>576.51473760282909</v>
      </c>
      <c r="S33" s="90">
        <f t="shared" si="18"/>
        <v>595.97254391444403</v>
      </c>
      <c r="T33" s="90">
        <f t="shared" si="18"/>
        <v>618.4369142248529</v>
      </c>
      <c r="U33" s="90">
        <f t="shared" si="18"/>
        <v>641.41106638396082</v>
      </c>
      <c r="V33" s="90">
        <f t="shared" si="18"/>
        <v>664.42325966429553</v>
      </c>
      <c r="W33" s="90">
        <f t="shared" si="18"/>
        <v>687.43825469604462</v>
      </c>
      <c r="X33" s="90">
        <f t="shared" si="18"/>
        <v>710.54554238978471</v>
      </c>
      <c r="Y33" s="90">
        <f t="shared" si="18"/>
        <v>733.71225751543363</v>
      </c>
      <c r="Z33" s="90">
        <f t="shared" si="18"/>
        <v>756.9301662869716</v>
      </c>
      <c r="AA33" s="90">
        <f t="shared" si="18"/>
        <v>780.28354140420254</v>
      </c>
      <c r="AB33" s="90">
        <f t="shared" si="18"/>
        <v>803.77418744945123</v>
      </c>
      <c r="AC33" s="90">
        <f t="shared" ref="AC33:AL33" si="19">AC25-AC31</f>
        <v>827.36587873913572</v>
      </c>
      <c r="AD33" s="90">
        <f t="shared" si="19"/>
        <v>850.94463436057276</v>
      </c>
      <c r="AE33" s="90">
        <f t="shared" si="19"/>
        <v>874.58184400184223</v>
      </c>
      <c r="AF33" s="90">
        <f t="shared" si="19"/>
        <v>898.27924495178218</v>
      </c>
      <c r="AG33" s="90">
        <f t="shared" si="19"/>
        <v>921.87613295551114</v>
      </c>
      <c r="AH33" s="90">
        <f t="shared" si="19"/>
        <v>945.35592745778058</v>
      </c>
      <c r="AI33" s="90">
        <f t="shared" si="19"/>
        <v>968.68034985198972</v>
      </c>
      <c r="AJ33" s="90">
        <f t="shared" si="19"/>
        <v>991.70110930073065</v>
      </c>
      <c r="AK33" s="90">
        <f t="shared" si="19"/>
        <v>1014.3277942059979</v>
      </c>
      <c r="AL33" s="90">
        <f t="shared" si="19"/>
        <v>1036.6881733294367</v>
      </c>
    </row>
    <row r="34" spans="2:38" ht="12.75" thickBot="1"/>
    <row r="35" spans="2:38">
      <c r="B35" s="91" t="s">
        <v>232</v>
      </c>
      <c r="C35" s="92"/>
      <c r="D35" s="93">
        <f t="shared" ref="D35:AB35" si="20">D25</f>
        <v>0</v>
      </c>
      <c r="E35" s="94">
        <f>E25</f>
        <v>0</v>
      </c>
      <c r="F35" s="94">
        <f t="shared" si="20"/>
        <v>0</v>
      </c>
      <c r="G35" s="94">
        <f t="shared" si="20"/>
        <v>0</v>
      </c>
      <c r="H35" s="94">
        <f t="shared" si="20"/>
        <v>0</v>
      </c>
      <c r="I35" s="94">
        <f t="shared" si="20"/>
        <v>0</v>
      </c>
      <c r="J35" s="94">
        <f t="shared" si="20"/>
        <v>-10.087476261180822</v>
      </c>
      <c r="K35" s="94">
        <f t="shared" si="20"/>
        <v>-36.3846306635647</v>
      </c>
      <c r="L35" s="94">
        <f t="shared" si="20"/>
        <v>-53.411516281898336</v>
      </c>
      <c r="M35" s="94">
        <f t="shared" si="20"/>
        <v>-62.636825331664539</v>
      </c>
      <c r="N35" s="94">
        <f t="shared" si="20"/>
        <v>-82.664483107556293</v>
      </c>
      <c r="O35" s="94">
        <f t="shared" si="20"/>
        <v>-87.261256349492655</v>
      </c>
      <c r="P35" s="94">
        <f t="shared" si="20"/>
        <v>707.03530443827742</v>
      </c>
      <c r="Q35" s="94">
        <f t="shared" si="20"/>
        <v>844.96690765744574</v>
      </c>
      <c r="R35" s="94">
        <f t="shared" si="20"/>
        <v>873.50717818610474</v>
      </c>
      <c r="S35" s="94">
        <f t="shared" si="20"/>
        <v>902.98870290067293</v>
      </c>
      <c r="T35" s="94">
        <f t="shared" si="20"/>
        <v>937.02562761341346</v>
      </c>
      <c r="U35" s="94">
        <f t="shared" si="20"/>
        <v>971.83494906660735</v>
      </c>
      <c r="V35" s="94">
        <f t="shared" si="20"/>
        <v>1006.701908582266</v>
      </c>
      <c r="W35" s="94">
        <f t="shared" si="20"/>
        <v>1041.5731131758253</v>
      </c>
      <c r="X35" s="94">
        <f t="shared" si="20"/>
        <v>1076.5841551360375</v>
      </c>
      <c r="Y35" s="94">
        <f t="shared" si="20"/>
        <v>1111.6852386597479</v>
      </c>
      <c r="Z35" s="94">
        <f t="shared" si="20"/>
        <v>1146.8638883135934</v>
      </c>
      <c r="AA35" s="94">
        <f t="shared" si="20"/>
        <v>1182.2477900063675</v>
      </c>
      <c r="AB35" s="95">
        <f t="shared" si="20"/>
        <v>1217.839677953714</v>
      </c>
      <c r="AC35" s="95">
        <f t="shared" ref="AC35:AL35" si="21">AC25</f>
        <v>1253.5846647562662</v>
      </c>
      <c r="AD35" s="95">
        <f t="shared" si="21"/>
        <v>1289.3100520614739</v>
      </c>
      <c r="AE35" s="95">
        <f t="shared" si="21"/>
        <v>1325.1240060633975</v>
      </c>
      <c r="AF35" s="95">
        <f t="shared" si="21"/>
        <v>1361.0291590178517</v>
      </c>
      <c r="AG35" s="95">
        <f t="shared" si="21"/>
        <v>1396.7820196295625</v>
      </c>
      <c r="AH35" s="95">
        <f t="shared" si="21"/>
        <v>1432.3574658451221</v>
      </c>
      <c r="AI35" s="95">
        <f t="shared" si="21"/>
        <v>1467.697499775742</v>
      </c>
      <c r="AJ35" s="95">
        <f t="shared" si="21"/>
        <v>1502.5774383344406</v>
      </c>
      <c r="AK35" s="95">
        <f t="shared" si="21"/>
        <v>1536.860294251512</v>
      </c>
      <c r="AL35" s="95">
        <f t="shared" si="21"/>
        <v>1570.7396565597528</v>
      </c>
    </row>
    <row r="36" spans="2:38">
      <c r="B36" s="69" t="s">
        <v>233</v>
      </c>
      <c r="C36" s="126"/>
      <c r="D36" s="119">
        <f>-D35*(D35&lt;0)</f>
        <v>0</v>
      </c>
      <c r="E36" s="14">
        <f t="shared" ref="E36:AL36" si="22">-E35*(E35&lt;0)</f>
        <v>0</v>
      </c>
      <c r="F36" s="14">
        <f t="shared" si="22"/>
        <v>0</v>
      </c>
      <c r="G36" s="14">
        <f t="shared" si="22"/>
        <v>0</v>
      </c>
      <c r="H36" s="14">
        <f t="shared" si="22"/>
        <v>0</v>
      </c>
      <c r="I36" s="14">
        <f t="shared" si="22"/>
        <v>0</v>
      </c>
      <c r="J36" s="14">
        <f t="shared" si="22"/>
        <v>10.087476261180822</v>
      </c>
      <c r="K36" s="14">
        <f t="shared" si="22"/>
        <v>36.3846306635647</v>
      </c>
      <c r="L36" s="14">
        <f t="shared" si="22"/>
        <v>53.411516281898336</v>
      </c>
      <c r="M36" s="14">
        <f t="shared" si="22"/>
        <v>62.636825331664539</v>
      </c>
      <c r="N36" s="14">
        <f t="shared" si="22"/>
        <v>82.664483107556293</v>
      </c>
      <c r="O36" s="14">
        <f t="shared" si="22"/>
        <v>87.261256349492655</v>
      </c>
      <c r="P36" s="14">
        <f t="shared" si="22"/>
        <v>0</v>
      </c>
      <c r="Q36" s="14">
        <f t="shared" si="22"/>
        <v>0</v>
      </c>
      <c r="R36" s="14">
        <f t="shared" si="22"/>
        <v>0</v>
      </c>
      <c r="S36" s="14">
        <f t="shared" si="22"/>
        <v>0</v>
      </c>
      <c r="T36" s="14">
        <f t="shared" si="22"/>
        <v>0</v>
      </c>
      <c r="U36" s="14">
        <f t="shared" si="22"/>
        <v>0</v>
      </c>
      <c r="V36" s="14">
        <f t="shared" si="22"/>
        <v>0</v>
      </c>
      <c r="W36" s="14">
        <f t="shared" si="22"/>
        <v>0</v>
      </c>
      <c r="X36" s="14">
        <f t="shared" si="22"/>
        <v>0</v>
      </c>
      <c r="Y36" s="14">
        <f t="shared" si="22"/>
        <v>0</v>
      </c>
      <c r="Z36" s="14">
        <f t="shared" si="22"/>
        <v>0</v>
      </c>
      <c r="AA36" s="14">
        <f t="shared" si="22"/>
        <v>0</v>
      </c>
      <c r="AB36" s="15">
        <f t="shared" si="22"/>
        <v>0</v>
      </c>
      <c r="AC36" s="15">
        <f t="shared" si="22"/>
        <v>0</v>
      </c>
      <c r="AD36" s="15">
        <f t="shared" si="22"/>
        <v>0</v>
      </c>
      <c r="AE36" s="15">
        <f t="shared" si="22"/>
        <v>0</v>
      </c>
      <c r="AF36" s="15">
        <f t="shared" si="22"/>
        <v>0</v>
      </c>
      <c r="AG36" s="15">
        <f t="shared" si="22"/>
        <v>0</v>
      </c>
      <c r="AH36" s="15">
        <f t="shared" si="22"/>
        <v>0</v>
      </c>
      <c r="AI36" s="15">
        <f t="shared" si="22"/>
        <v>0</v>
      </c>
      <c r="AJ36" s="15">
        <f t="shared" si="22"/>
        <v>0</v>
      </c>
      <c r="AK36" s="15">
        <f t="shared" si="22"/>
        <v>0</v>
      </c>
      <c r="AL36" s="15">
        <f t="shared" si="22"/>
        <v>0</v>
      </c>
    </row>
    <row r="37" spans="2:38">
      <c r="B37" s="127" t="s">
        <v>234</v>
      </c>
      <c r="C37" s="128"/>
      <c r="D37" s="119">
        <f>+D35*(D35&gt;0)*0.3</f>
        <v>0</v>
      </c>
      <c r="E37" s="14">
        <f t="shared" ref="E37:AL37" si="23">+E35*(E35&gt;0)*0.3</f>
        <v>0</v>
      </c>
      <c r="F37" s="14">
        <f t="shared" si="23"/>
        <v>0</v>
      </c>
      <c r="G37" s="14">
        <f t="shared" si="23"/>
        <v>0</v>
      </c>
      <c r="H37" s="14">
        <f t="shared" si="23"/>
        <v>0</v>
      </c>
      <c r="I37" s="14">
        <f t="shared" si="23"/>
        <v>0</v>
      </c>
      <c r="J37" s="14">
        <f t="shared" si="23"/>
        <v>0</v>
      </c>
      <c r="K37" s="14">
        <f t="shared" si="23"/>
        <v>0</v>
      </c>
      <c r="L37" s="14">
        <f t="shared" si="23"/>
        <v>0</v>
      </c>
      <c r="M37" s="14">
        <f t="shared" si="23"/>
        <v>0</v>
      </c>
      <c r="N37" s="14">
        <f t="shared" si="23"/>
        <v>0</v>
      </c>
      <c r="O37" s="14">
        <f t="shared" si="23"/>
        <v>0</v>
      </c>
      <c r="P37" s="14">
        <f t="shared" si="23"/>
        <v>212.11059133148322</v>
      </c>
      <c r="Q37" s="14">
        <f t="shared" si="23"/>
        <v>253.49007229723372</v>
      </c>
      <c r="R37" s="14">
        <f t="shared" si="23"/>
        <v>262.05215345583139</v>
      </c>
      <c r="S37" s="14">
        <f t="shared" si="23"/>
        <v>270.89661087020187</v>
      </c>
      <c r="T37" s="14">
        <f t="shared" si="23"/>
        <v>281.10768828402405</v>
      </c>
      <c r="U37" s="14">
        <f t="shared" si="23"/>
        <v>291.55048471998219</v>
      </c>
      <c r="V37" s="14">
        <f t="shared" si="23"/>
        <v>302.01057257467977</v>
      </c>
      <c r="W37" s="14">
        <f t="shared" si="23"/>
        <v>312.47193395274758</v>
      </c>
      <c r="X37" s="14">
        <f t="shared" si="23"/>
        <v>322.97524654081121</v>
      </c>
      <c r="Y37" s="14">
        <f t="shared" si="23"/>
        <v>333.50557159792436</v>
      </c>
      <c r="Z37" s="14">
        <f t="shared" si="23"/>
        <v>344.059166494078</v>
      </c>
      <c r="AA37" s="14">
        <f t="shared" si="23"/>
        <v>354.67433700191026</v>
      </c>
      <c r="AB37" s="15">
        <f t="shared" si="23"/>
        <v>365.3519033861142</v>
      </c>
      <c r="AC37" s="15">
        <f t="shared" si="23"/>
        <v>376.07539942687987</v>
      </c>
      <c r="AD37" s="15">
        <f t="shared" si="23"/>
        <v>386.79301561844215</v>
      </c>
      <c r="AE37" s="15">
        <f t="shared" si="23"/>
        <v>397.53720181901923</v>
      </c>
      <c r="AF37" s="15">
        <f t="shared" si="23"/>
        <v>408.30874770535553</v>
      </c>
      <c r="AG37" s="15">
        <f t="shared" si="23"/>
        <v>419.03460588886873</v>
      </c>
      <c r="AH37" s="15">
        <f t="shared" si="23"/>
        <v>429.70723975353661</v>
      </c>
      <c r="AI37" s="15">
        <f t="shared" si="23"/>
        <v>440.30924993272259</v>
      </c>
      <c r="AJ37" s="15">
        <f t="shared" si="23"/>
        <v>450.77323150033214</v>
      </c>
      <c r="AK37" s="15">
        <f t="shared" si="23"/>
        <v>461.05808827545354</v>
      </c>
      <c r="AL37" s="15">
        <f t="shared" si="23"/>
        <v>471.22189696792583</v>
      </c>
    </row>
    <row r="38" spans="2:38" ht="12.75" thickBot="1">
      <c r="B38" s="73" t="s">
        <v>235</v>
      </c>
      <c r="C38" s="129"/>
      <c r="D38" s="130">
        <f>MIN(D37,D36)</f>
        <v>0</v>
      </c>
      <c r="E38" s="131">
        <f t="shared" ref="E38:AL38" si="24">MIN(E37,E36)</f>
        <v>0</v>
      </c>
      <c r="F38" s="131">
        <f t="shared" si="24"/>
        <v>0</v>
      </c>
      <c r="G38" s="131">
        <f t="shared" si="24"/>
        <v>0</v>
      </c>
      <c r="H38" s="131">
        <f t="shared" si="24"/>
        <v>0</v>
      </c>
      <c r="I38" s="131">
        <f t="shared" si="24"/>
        <v>0</v>
      </c>
      <c r="J38" s="131">
        <f t="shared" si="24"/>
        <v>0</v>
      </c>
      <c r="K38" s="131">
        <f t="shared" si="24"/>
        <v>0</v>
      </c>
      <c r="L38" s="131">
        <f t="shared" si="24"/>
        <v>0</v>
      </c>
      <c r="M38" s="131">
        <f t="shared" si="24"/>
        <v>0</v>
      </c>
      <c r="N38" s="131">
        <f t="shared" si="24"/>
        <v>0</v>
      </c>
      <c r="O38" s="131">
        <f t="shared" si="24"/>
        <v>0</v>
      </c>
      <c r="P38" s="131">
        <f t="shared" si="24"/>
        <v>0</v>
      </c>
      <c r="Q38" s="131">
        <f t="shared" si="24"/>
        <v>0</v>
      </c>
      <c r="R38" s="131">
        <f t="shared" si="24"/>
        <v>0</v>
      </c>
      <c r="S38" s="131">
        <f t="shared" si="24"/>
        <v>0</v>
      </c>
      <c r="T38" s="131">
        <f t="shared" si="24"/>
        <v>0</v>
      </c>
      <c r="U38" s="131">
        <f t="shared" si="24"/>
        <v>0</v>
      </c>
      <c r="V38" s="131">
        <f t="shared" si="24"/>
        <v>0</v>
      </c>
      <c r="W38" s="131">
        <f t="shared" si="24"/>
        <v>0</v>
      </c>
      <c r="X38" s="131">
        <f t="shared" si="24"/>
        <v>0</v>
      </c>
      <c r="Y38" s="131">
        <f t="shared" si="24"/>
        <v>0</v>
      </c>
      <c r="Z38" s="131">
        <f t="shared" si="24"/>
        <v>0</v>
      </c>
      <c r="AA38" s="131">
        <f t="shared" si="24"/>
        <v>0</v>
      </c>
      <c r="AB38" s="132">
        <f t="shared" si="24"/>
        <v>0</v>
      </c>
      <c r="AC38" s="132">
        <f t="shared" si="24"/>
        <v>0</v>
      </c>
      <c r="AD38" s="132">
        <f t="shared" si="24"/>
        <v>0</v>
      </c>
      <c r="AE38" s="132">
        <f t="shared" si="24"/>
        <v>0</v>
      </c>
      <c r="AF38" s="132">
        <f t="shared" si="24"/>
        <v>0</v>
      </c>
      <c r="AG38" s="132">
        <f t="shared" si="24"/>
        <v>0</v>
      </c>
      <c r="AH38" s="132">
        <f t="shared" si="24"/>
        <v>0</v>
      </c>
      <c r="AI38" s="132">
        <f t="shared" si="24"/>
        <v>0</v>
      </c>
      <c r="AJ38" s="132">
        <f t="shared" si="24"/>
        <v>0</v>
      </c>
      <c r="AK38" s="132">
        <f t="shared" si="24"/>
        <v>0</v>
      </c>
      <c r="AL38" s="132">
        <f t="shared" si="24"/>
        <v>0</v>
      </c>
    </row>
    <row r="39" spans="2:38">
      <c r="B39" s="91" t="s">
        <v>236</v>
      </c>
      <c r="C39" s="92"/>
      <c r="D39" s="93">
        <f>D25</f>
        <v>0</v>
      </c>
      <c r="E39" s="94">
        <f t="shared" ref="E39:AL39" si="25">E25</f>
        <v>0</v>
      </c>
      <c r="F39" s="94">
        <f t="shared" si="25"/>
        <v>0</v>
      </c>
      <c r="G39" s="94">
        <f t="shared" si="25"/>
        <v>0</v>
      </c>
      <c r="H39" s="94">
        <f t="shared" si="25"/>
        <v>0</v>
      </c>
      <c r="I39" s="94">
        <f t="shared" si="25"/>
        <v>0</v>
      </c>
      <c r="J39" s="94">
        <f t="shared" si="25"/>
        <v>-10.087476261180822</v>
      </c>
      <c r="K39" s="94">
        <f t="shared" si="25"/>
        <v>-36.3846306635647</v>
      </c>
      <c r="L39" s="94">
        <f t="shared" si="25"/>
        <v>-53.411516281898336</v>
      </c>
      <c r="M39" s="94">
        <f t="shared" si="25"/>
        <v>-62.636825331664539</v>
      </c>
      <c r="N39" s="94">
        <f t="shared" si="25"/>
        <v>-82.664483107556293</v>
      </c>
      <c r="O39" s="94">
        <f t="shared" si="25"/>
        <v>-87.261256349492655</v>
      </c>
      <c r="P39" s="94">
        <f t="shared" si="25"/>
        <v>707.03530443827742</v>
      </c>
      <c r="Q39" s="94">
        <f t="shared" si="25"/>
        <v>844.96690765744574</v>
      </c>
      <c r="R39" s="94">
        <f t="shared" si="25"/>
        <v>873.50717818610474</v>
      </c>
      <c r="S39" s="94">
        <f t="shared" si="25"/>
        <v>902.98870290067293</v>
      </c>
      <c r="T39" s="94">
        <f t="shared" si="25"/>
        <v>937.02562761341346</v>
      </c>
      <c r="U39" s="94">
        <f t="shared" si="25"/>
        <v>971.83494906660735</v>
      </c>
      <c r="V39" s="94">
        <f t="shared" si="25"/>
        <v>1006.701908582266</v>
      </c>
      <c r="W39" s="94">
        <f t="shared" si="25"/>
        <v>1041.5731131758253</v>
      </c>
      <c r="X39" s="94">
        <f t="shared" si="25"/>
        <v>1076.5841551360375</v>
      </c>
      <c r="Y39" s="94">
        <f t="shared" si="25"/>
        <v>1111.6852386597479</v>
      </c>
      <c r="Z39" s="94">
        <f t="shared" si="25"/>
        <v>1146.8638883135934</v>
      </c>
      <c r="AA39" s="94">
        <f t="shared" si="25"/>
        <v>1182.2477900063675</v>
      </c>
      <c r="AB39" s="95">
        <f t="shared" si="25"/>
        <v>1217.839677953714</v>
      </c>
      <c r="AC39" s="95">
        <f t="shared" si="25"/>
        <v>1253.5846647562662</v>
      </c>
      <c r="AD39" s="95">
        <f t="shared" si="25"/>
        <v>1289.3100520614739</v>
      </c>
      <c r="AE39" s="95">
        <f t="shared" si="25"/>
        <v>1325.1240060633975</v>
      </c>
      <c r="AF39" s="95">
        <f t="shared" si="25"/>
        <v>1361.0291590178517</v>
      </c>
      <c r="AG39" s="95">
        <f t="shared" si="25"/>
        <v>1396.7820196295625</v>
      </c>
      <c r="AH39" s="95">
        <f t="shared" si="25"/>
        <v>1432.3574658451221</v>
      </c>
      <c r="AI39" s="95">
        <f t="shared" si="25"/>
        <v>1467.697499775742</v>
      </c>
      <c r="AJ39" s="95">
        <f t="shared" si="25"/>
        <v>1502.5774383344406</v>
      </c>
      <c r="AK39" s="95">
        <f t="shared" si="25"/>
        <v>1536.860294251512</v>
      </c>
      <c r="AL39" s="95">
        <f t="shared" si="25"/>
        <v>1570.7396565597528</v>
      </c>
    </row>
    <row r="40" spans="2:38">
      <c r="B40" s="117" t="s">
        <v>227</v>
      </c>
      <c r="C40" s="118">
        <v>0.34</v>
      </c>
      <c r="D40" s="119">
        <f>$C$40*D39</f>
        <v>0</v>
      </c>
      <c r="E40" s="14">
        <f>$C$40*E39</f>
        <v>0</v>
      </c>
      <c r="F40" s="14">
        <f t="shared" ref="F40:AG40" si="26">$C$40*F39</f>
        <v>0</v>
      </c>
      <c r="G40" s="14">
        <f t="shared" si="26"/>
        <v>0</v>
      </c>
      <c r="H40" s="14">
        <f t="shared" si="26"/>
        <v>0</v>
      </c>
      <c r="I40" s="14">
        <f t="shared" si="26"/>
        <v>0</v>
      </c>
      <c r="J40" s="14">
        <f t="shared" si="26"/>
        <v>-3.4297419288014797</v>
      </c>
      <c r="K40" s="14">
        <f t="shared" si="26"/>
        <v>-12.370774425611998</v>
      </c>
      <c r="L40" s="14">
        <f t="shared" si="26"/>
        <v>-18.159915535845435</v>
      </c>
      <c r="M40" s="14">
        <f t="shared" si="26"/>
        <v>-21.296520612765946</v>
      </c>
      <c r="N40" s="14">
        <f t="shared" si="26"/>
        <v>-28.105924256569143</v>
      </c>
      <c r="O40" s="14">
        <f t="shared" si="26"/>
        <v>-29.668827158827504</v>
      </c>
      <c r="P40" s="14">
        <f t="shared" si="26"/>
        <v>240.39200350901433</v>
      </c>
      <c r="Q40" s="14">
        <f t="shared" si="26"/>
        <v>287.28874860353159</v>
      </c>
      <c r="R40" s="14">
        <f t="shared" si="26"/>
        <v>296.99244058327565</v>
      </c>
      <c r="S40" s="14">
        <f t="shared" si="26"/>
        <v>307.01615898622885</v>
      </c>
      <c r="T40" s="14">
        <f t="shared" si="26"/>
        <v>318.58871338856062</v>
      </c>
      <c r="U40" s="14">
        <f t="shared" si="26"/>
        <v>330.42388268264654</v>
      </c>
      <c r="V40" s="14">
        <f t="shared" si="26"/>
        <v>342.27864891797049</v>
      </c>
      <c r="W40" s="14">
        <f t="shared" si="26"/>
        <v>354.13485847978063</v>
      </c>
      <c r="X40" s="14">
        <f t="shared" si="26"/>
        <v>366.03861274625274</v>
      </c>
      <c r="Y40" s="14">
        <f t="shared" si="26"/>
        <v>377.9729811443143</v>
      </c>
      <c r="Z40" s="14">
        <f t="shared" si="26"/>
        <v>389.93372202662181</v>
      </c>
      <c r="AA40" s="14">
        <f t="shared" si="26"/>
        <v>401.96424860216496</v>
      </c>
      <c r="AB40" s="15">
        <f t="shared" si="26"/>
        <v>414.06549050426281</v>
      </c>
      <c r="AC40" s="15">
        <f t="shared" si="26"/>
        <v>426.21878601713053</v>
      </c>
      <c r="AD40" s="15">
        <f t="shared" si="26"/>
        <v>438.36541770090116</v>
      </c>
      <c r="AE40" s="15">
        <f t="shared" si="26"/>
        <v>450.54216206155519</v>
      </c>
      <c r="AF40" s="15">
        <f t="shared" si="26"/>
        <v>462.74991406606961</v>
      </c>
      <c r="AG40" s="15">
        <f t="shared" si="26"/>
        <v>474.90588667405126</v>
      </c>
      <c r="AH40" s="15">
        <f t="shared" ref="AH40:AL40" si="27">$C$40*AH39</f>
        <v>487.00153838734155</v>
      </c>
      <c r="AI40" s="15">
        <f t="shared" si="27"/>
        <v>499.0171499237523</v>
      </c>
      <c r="AJ40" s="15">
        <f t="shared" si="27"/>
        <v>510.87632903370985</v>
      </c>
      <c r="AK40" s="15">
        <f t="shared" si="27"/>
        <v>522.5325000455141</v>
      </c>
      <c r="AL40" s="15">
        <f t="shared" si="27"/>
        <v>534.05148323031597</v>
      </c>
    </row>
    <row r="41" spans="2:38">
      <c r="B41" s="69" t="s">
        <v>237</v>
      </c>
      <c r="C41" s="120">
        <v>0</v>
      </c>
      <c r="D41" s="119">
        <f t="shared" ref="D41:AB41" si="28">IF((D39)&gt;0,IF((D39)&gt;240,((D39)-240)*$C$41,0),0)</f>
        <v>0</v>
      </c>
      <c r="E41" s="14">
        <f t="shared" si="28"/>
        <v>0</v>
      </c>
      <c r="F41" s="14">
        <f t="shared" si="28"/>
        <v>0</v>
      </c>
      <c r="G41" s="14">
        <f t="shared" si="28"/>
        <v>0</v>
      </c>
      <c r="H41" s="14">
        <f t="shared" si="28"/>
        <v>0</v>
      </c>
      <c r="I41" s="14">
        <f t="shared" si="28"/>
        <v>0</v>
      </c>
      <c r="J41" s="14">
        <f t="shared" si="28"/>
        <v>0</v>
      </c>
      <c r="K41" s="14">
        <f t="shared" si="28"/>
        <v>0</v>
      </c>
      <c r="L41" s="14">
        <f t="shared" si="28"/>
        <v>0</v>
      </c>
      <c r="M41" s="14">
        <f t="shared" si="28"/>
        <v>0</v>
      </c>
      <c r="N41" s="14">
        <f t="shared" si="28"/>
        <v>0</v>
      </c>
      <c r="O41" s="14">
        <f t="shared" si="28"/>
        <v>0</v>
      </c>
      <c r="P41" s="14">
        <f t="shared" si="28"/>
        <v>0</v>
      </c>
      <c r="Q41" s="14">
        <f t="shared" si="28"/>
        <v>0</v>
      </c>
      <c r="R41" s="14">
        <f t="shared" si="28"/>
        <v>0</v>
      </c>
      <c r="S41" s="14">
        <f t="shared" si="28"/>
        <v>0</v>
      </c>
      <c r="T41" s="14">
        <f t="shared" si="28"/>
        <v>0</v>
      </c>
      <c r="U41" s="14">
        <f t="shared" si="28"/>
        <v>0</v>
      </c>
      <c r="V41" s="14">
        <f t="shared" si="28"/>
        <v>0</v>
      </c>
      <c r="W41" s="14">
        <f t="shared" si="28"/>
        <v>0</v>
      </c>
      <c r="X41" s="14">
        <f t="shared" si="28"/>
        <v>0</v>
      </c>
      <c r="Y41" s="14">
        <f t="shared" si="28"/>
        <v>0</v>
      </c>
      <c r="Z41" s="14">
        <f t="shared" si="28"/>
        <v>0</v>
      </c>
      <c r="AA41" s="14">
        <f t="shared" si="28"/>
        <v>0</v>
      </c>
      <c r="AB41" s="15">
        <f t="shared" si="28"/>
        <v>0</v>
      </c>
      <c r="AC41" s="15">
        <f t="shared" ref="AC41:AL41" si="29">IF((AC39)&gt;0,IF((AC39)&gt;240,((AC39)-240)*$C$41,0),0)</f>
        <v>0</v>
      </c>
      <c r="AD41" s="15">
        <f t="shared" si="29"/>
        <v>0</v>
      </c>
      <c r="AE41" s="15">
        <f t="shared" si="29"/>
        <v>0</v>
      </c>
      <c r="AF41" s="15">
        <f t="shared" si="29"/>
        <v>0</v>
      </c>
      <c r="AG41" s="15">
        <f t="shared" si="29"/>
        <v>0</v>
      </c>
      <c r="AH41" s="15">
        <f t="shared" si="29"/>
        <v>0</v>
      </c>
      <c r="AI41" s="15">
        <f t="shared" si="29"/>
        <v>0</v>
      </c>
      <c r="AJ41" s="15">
        <f t="shared" si="29"/>
        <v>0</v>
      </c>
      <c r="AK41" s="15">
        <f t="shared" si="29"/>
        <v>0</v>
      </c>
      <c r="AL41" s="15">
        <f t="shared" si="29"/>
        <v>0</v>
      </c>
    </row>
    <row r="42" spans="2:38" ht="12.75" thickBot="1">
      <c r="B42" s="121" t="s">
        <v>238</v>
      </c>
      <c r="C42" s="122">
        <v>0</v>
      </c>
      <c r="D42" s="123">
        <f t="shared" ref="D42:AB42" si="30">D39*$C$42</f>
        <v>0</v>
      </c>
      <c r="E42" s="124">
        <f t="shared" si="30"/>
        <v>0</v>
      </c>
      <c r="F42" s="124">
        <f t="shared" si="30"/>
        <v>0</v>
      </c>
      <c r="G42" s="124">
        <f t="shared" si="30"/>
        <v>0</v>
      </c>
      <c r="H42" s="124">
        <f t="shared" si="30"/>
        <v>0</v>
      </c>
      <c r="I42" s="124">
        <f t="shared" si="30"/>
        <v>0</v>
      </c>
      <c r="J42" s="124">
        <f t="shared" si="30"/>
        <v>0</v>
      </c>
      <c r="K42" s="124">
        <f t="shared" si="30"/>
        <v>0</v>
      </c>
      <c r="L42" s="124">
        <f t="shared" si="30"/>
        <v>0</v>
      </c>
      <c r="M42" s="124">
        <f t="shared" si="30"/>
        <v>0</v>
      </c>
      <c r="N42" s="124">
        <f t="shared" si="30"/>
        <v>0</v>
      </c>
      <c r="O42" s="124">
        <f t="shared" si="30"/>
        <v>0</v>
      </c>
      <c r="P42" s="124">
        <f t="shared" si="30"/>
        <v>0</v>
      </c>
      <c r="Q42" s="124">
        <f t="shared" si="30"/>
        <v>0</v>
      </c>
      <c r="R42" s="124">
        <f t="shared" si="30"/>
        <v>0</v>
      </c>
      <c r="S42" s="124">
        <f t="shared" si="30"/>
        <v>0</v>
      </c>
      <c r="T42" s="124">
        <f t="shared" si="30"/>
        <v>0</v>
      </c>
      <c r="U42" s="124">
        <f t="shared" si="30"/>
        <v>0</v>
      </c>
      <c r="V42" s="124">
        <f t="shared" si="30"/>
        <v>0</v>
      </c>
      <c r="W42" s="124">
        <f t="shared" si="30"/>
        <v>0</v>
      </c>
      <c r="X42" s="124">
        <f t="shared" si="30"/>
        <v>0</v>
      </c>
      <c r="Y42" s="124">
        <f t="shared" si="30"/>
        <v>0</v>
      </c>
      <c r="Z42" s="124">
        <f t="shared" si="30"/>
        <v>0</v>
      </c>
      <c r="AA42" s="124">
        <f t="shared" si="30"/>
        <v>0</v>
      </c>
      <c r="AB42" s="125">
        <f t="shared" si="30"/>
        <v>0</v>
      </c>
      <c r="AC42" s="125">
        <f t="shared" ref="AC42:AL42" si="31">AC39*$C$42</f>
        <v>0</v>
      </c>
      <c r="AD42" s="125">
        <f t="shared" si="31"/>
        <v>0</v>
      </c>
      <c r="AE42" s="125">
        <f t="shared" si="31"/>
        <v>0</v>
      </c>
      <c r="AF42" s="125">
        <f t="shared" si="31"/>
        <v>0</v>
      </c>
      <c r="AG42" s="125">
        <f t="shared" si="31"/>
        <v>0</v>
      </c>
      <c r="AH42" s="125">
        <f t="shared" si="31"/>
        <v>0</v>
      </c>
      <c r="AI42" s="125">
        <f t="shared" si="31"/>
        <v>0</v>
      </c>
      <c r="AJ42" s="125">
        <f t="shared" si="31"/>
        <v>0</v>
      </c>
      <c r="AK42" s="125">
        <f t="shared" si="31"/>
        <v>0</v>
      </c>
      <c r="AL42" s="125">
        <f t="shared" si="31"/>
        <v>0</v>
      </c>
    </row>
  </sheetData>
  <mergeCells count="4">
    <mergeCell ref="E5:F5"/>
    <mergeCell ref="N5:O5"/>
    <mergeCell ref="T5:U5"/>
    <mergeCell ref="AA5:AB5"/>
  </mergeCells>
  <phoneticPr fontId="36" type="noConversion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9"/>
  <dimension ref="B1:AM39"/>
  <sheetViews>
    <sheetView showGridLines="0" tabSelected="1" topLeftCell="A18" zoomScaleNormal="100" workbookViewId="0">
      <selection activeCell="E28" sqref="E28"/>
    </sheetView>
  </sheetViews>
  <sheetFormatPr defaultColWidth="8.25" defaultRowHeight="12"/>
  <cols>
    <col min="1" max="1" width="1.125" style="6" customWidth="1"/>
    <col min="2" max="2" width="42.125" style="6" customWidth="1"/>
    <col min="3" max="3" width="17.625" style="6" customWidth="1"/>
    <col min="4" max="4" width="17.75" style="6" bestFit="1" customWidth="1"/>
    <col min="5" max="39" width="12.625" style="6" customWidth="1"/>
    <col min="40" max="16384" width="8.25" style="6"/>
  </cols>
  <sheetData>
    <row r="1" spans="2:39" ht="3.75" customHeight="1"/>
    <row r="2" spans="2:39" s="3" customFormat="1" ht="15.75">
      <c r="B2" s="220" t="s">
        <v>0</v>
      </c>
      <c r="J2" s="2"/>
      <c r="Q2" s="2"/>
      <c r="X2" s="2"/>
    </row>
    <row r="3" spans="2:39" s="3" customFormat="1" ht="15.75">
      <c r="B3" s="220" t="s">
        <v>239</v>
      </c>
      <c r="J3" s="2"/>
      <c r="Q3" s="2"/>
      <c r="X3" s="2"/>
    </row>
    <row r="4" spans="2:39" s="3" customFormat="1">
      <c r="B4" s="2"/>
      <c r="D4" s="4"/>
      <c r="E4" s="5"/>
      <c r="F4" s="427" t="s">
        <v>210</v>
      </c>
      <c r="G4" s="431"/>
      <c r="J4" s="2"/>
      <c r="M4" s="428"/>
      <c r="N4" s="432"/>
      <c r="Q4" s="2"/>
      <c r="T4" s="428"/>
      <c r="U4" s="432"/>
      <c r="X4" s="2"/>
      <c r="AA4" s="428"/>
      <c r="AB4" s="432"/>
    </row>
    <row r="5" spans="2:39" s="3" customFormat="1" ht="12.75" thickBot="1">
      <c r="B5" s="2"/>
    </row>
    <row r="6" spans="2:39" s="3" customFormat="1" ht="14.45" customHeight="1">
      <c r="B6" s="401" t="s">
        <v>240</v>
      </c>
      <c r="C6" s="249" t="s">
        <v>241</v>
      </c>
      <c r="D6" s="412" t="s">
        <v>88</v>
      </c>
      <c r="E6" s="412" t="s">
        <v>99</v>
      </c>
      <c r="F6" s="412" t="s">
        <v>100</v>
      </c>
      <c r="G6" s="412" t="s">
        <v>101</v>
      </c>
      <c r="H6" s="412" t="s">
        <v>102</v>
      </c>
      <c r="I6" s="412" t="s">
        <v>103</v>
      </c>
      <c r="J6" s="412" t="s">
        <v>104</v>
      </c>
      <c r="K6" s="412" t="s">
        <v>105</v>
      </c>
      <c r="L6" s="412" t="s">
        <v>106</v>
      </c>
      <c r="M6" s="412" t="s">
        <v>107</v>
      </c>
      <c r="N6" s="412" t="s">
        <v>21</v>
      </c>
      <c r="O6" s="412" t="s">
        <v>22</v>
      </c>
      <c r="P6" s="412" t="s">
        <v>23</v>
      </c>
      <c r="Q6" s="412" t="s">
        <v>24</v>
      </c>
      <c r="R6" s="412" t="s">
        <v>25</v>
      </c>
      <c r="S6" s="412" t="s">
        <v>26</v>
      </c>
      <c r="T6" s="412" t="s">
        <v>27</v>
      </c>
      <c r="U6" s="412" t="s">
        <v>28</v>
      </c>
      <c r="V6" s="412" t="s">
        <v>29</v>
      </c>
      <c r="W6" s="412" t="s">
        <v>30</v>
      </c>
      <c r="X6" s="412" t="s">
        <v>31</v>
      </c>
      <c r="Y6" s="412" t="s">
        <v>32</v>
      </c>
      <c r="Z6" s="412" t="s">
        <v>33</v>
      </c>
      <c r="AA6" s="412" t="s">
        <v>34</v>
      </c>
      <c r="AB6" s="412" t="s">
        <v>35</v>
      </c>
      <c r="AC6" s="412" t="s">
        <v>36</v>
      </c>
      <c r="AD6" s="412" t="s">
        <v>37</v>
      </c>
      <c r="AE6" s="412" t="s">
        <v>38</v>
      </c>
      <c r="AF6" s="412" t="s">
        <v>39</v>
      </c>
      <c r="AG6" s="412" t="s">
        <v>40</v>
      </c>
      <c r="AH6" s="412" t="s">
        <v>41</v>
      </c>
      <c r="AI6" s="412" t="s">
        <v>42</v>
      </c>
      <c r="AJ6" s="412" t="s">
        <v>43</v>
      </c>
      <c r="AK6" s="412" t="s">
        <v>44</v>
      </c>
      <c r="AL6" s="412" t="s">
        <v>45</v>
      </c>
      <c r="AM6" s="412" t="s">
        <v>46</v>
      </c>
    </row>
    <row r="7" spans="2:39" s="3" customFormat="1" ht="14.45" customHeight="1" thickBot="1">
      <c r="B7" s="402"/>
      <c r="C7" s="271">
        <f>C22</f>
        <v>0.1178</v>
      </c>
      <c r="D7" s="433"/>
      <c r="E7" s="430"/>
      <c r="F7" s="430"/>
      <c r="G7" s="430"/>
      <c r="H7" s="430"/>
      <c r="I7" s="430"/>
      <c r="J7" s="430"/>
      <c r="K7" s="430"/>
      <c r="L7" s="430"/>
      <c r="M7" s="430"/>
      <c r="N7" s="430"/>
      <c r="O7" s="430"/>
      <c r="P7" s="430"/>
      <c r="Q7" s="430"/>
      <c r="R7" s="430"/>
      <c r="S7" s="430"/>
      <c r="T7" s="430"/>
      <c r="U7" s="430"/>
      <c r="V7" s="430"/>
      <c r="W7" s="430"/>
      <c r="X7" s="430"/>
      <c r="Y7" s="430"/>
      <c r="Z7" s="430"/>
      <c r="AA7" s="430"/>
      <c r="AB7" s="430"/>
      <c r="AC7" s="430"/>
      <c r="AD7" s="430"/>
      <c r="AE7" s="430"/>
      <c r="AF7" s="430"/>
      <c r="AG7" s="430"/>
      <c r="AH7" s="430"/>
      <c r="AI7" s="430"/>
      <c r="AJ7" s="430"/>
      <c r="AK7" s="430"/>
      <c r="AL7" s="430"/>
      <c r="AM7" s="430"/>
    </row>
    <row r="8" spans="2:39" ht="12.75" thickBot="1"/>
    <row r="9" spans="2:39" ht="12.75" thickBot="1">
      <c r="B9" s="7" t="s">
        <v>231</v>
      </c>
      <c r="C9" s="8">
        <f>NPV($C$7,E9:AM9)</f>
        <v>1314.0893332158726</v>
      </c>
      <c r="D9" s="9">
        <f>SUM(E9:AM9)</f>
        <v>17704.15053659329</v>
      </c>
      <c r="E9" s="10">
        <f>DRE!D33</f>
        <v>0</v>
      </c>
      <c r="F9" s="10">
        <f>DRE!E33</f>
        <v>0</v>
      </c>
      <c r="G9" s="10">
        <f>DRE!F33</f>
        <v>0</v>
      </c>
      <c r="H9" s="10">
        <f>DRE!G33</f>
        <v>0</v>
      </c>
      <c r="I9" s="10">
        <f>DRE!H33</f>
        <v>0</v>
      </c>
      <c r="J9" s="10">
        <f>DRE!I33</f>
        <v>0</v>
      </c>
      <c r="K9" s="10">
        <f>DRE!J33</f>
        <v>-6.6577343323793414</v>
      </c>
      <c r="L9" s="10">
        <f>DRE!K33</f>
        <v>-24.013856237952702</v>
      </c>
      <c r="M9" s="10">
        <f>DRE!L33</f>
        <v>-35.251600746052901</v>
      </c>
      <c r="N9" s="10">
        <f>DRE!M33</f>
        <v>-41.340304718898594</v>
      </c>
      <c r="O9" s="10">
        <f>DRE!N33</f>
        <v>-54.558558850987154</v>
      </c>
      <c r="P9" s="10">
        <f>DRE!O33</f>
        <v>-57.59242919066515</v>
      </c>
      <c r="Q9" s="10">
        <f>DRE!P33</f>
        <v>466.64330092926309</v>
      </c>
      <c r="R9" s="10">
        <f>DRE!Q33</f>
        <v>557.67815905391421</v>
      </c>
      <c r="S9" s="10">
        <f>DRE!R33</f>
        <v>576.51473760282909</v>
      </c>
      <c r="T9" s="10">
        <f>DRE!S33</f>
        <v>595.97254391444403</v>
      </c>
      <c r="U9" s="10">
        <f>DRE!T33</f>
        <v>618.4369142248529</v>
      </c>
      <c r="V9" s="10">
        <f>DRE!U33</f>
        <v>641.41106638396082</v>
      </c>
      <c r="W9" s="10">
        <f>DRE!V33</f>
        <v>664.42325966429553</v>
      </c>
      <c r="X9" s="10">
        <f>DRE!W33</f>
        <v>687.43825469604462</v>
      </c>
      <c r="Y9" s="10">
        <f>DRE!X33</f>
        <v>710.54554238978471</v>
      </c>
      <c r="Z9" s="10">
        <f>DRE!Y33</f>
        <v>733.71225751543363</v>
      </c>
      <c r="AA9" s="10">
        <f>DRE!Z33</f>
        <v>756.9301662869716</v>
      </c>
      <c r="AB9" s="10">
        <f>DRE!AA33</f>
        <v>780.28354140420254</v>
      </c>
      <c r="AC9" s="11">
        <f>DRE!AB33</f>
        <v>803.77418744945123</v>
      </c>
      <c r="AD9" s="11">
        <f>DRE!AC33</f>
        <v>827.36587873913572</v>
      </c>
      <c r="AE9" s="11">
        <f>DRE!AD33</f>
        <v>850.94463436057276</v>
      </c>
      <c r="AF9" s="11">
        <f>DRE!AE33</f>
        <v>874.58184400184223</v>
      </c>
      <c r="AG9" s="11">
        <f>DRE!AF33</f>
        <v>898.27924495178218</v>
      </c>
      <c r="AH9" s="11">
        <f>DRE!AG33</f>
        <v>921.87613295551114</v>
      </c>
      <c r="AI9" s="11">
        <f>DRE!AH33</f>
        <v>945.35592745778058</v>
      </c>
      <c r="AJ9" s="11">
        <f>DRE!AI33</f>
        <v>968.68034985198972</v>
      </c>
      <c r="AK9" s="11">
        <f>DRE!AJ33</f>
        <v>991.70110930073065</v>
      </c>
      <c r="AL9" s="11">
        <f>DRE!AK33</f>
        <v>1014.3277942059979</v>
      </c>
      <c r="AM9" s="11">
        <f>DRE!AL33</f>
        <v>1036.6881733294367</v>
      </c>
    </row>
    <row r="10" spans="2:39" ht="12.75" thickBot="1">
      <c r="B10" s="12" t="s">
        <v>214</v>
      </c>
      <c r="C10" s="13">
        <f>NPV($C$7,E10:AM10)</f>
        <v>623.19340373147668</v>
      </c>
      <c r="D10" s="9">
        <f>SUM(E10:AM10)</f>
        <v>6208.7576459831325</v>
      </c>
      <c r="E10" s="14">
        <f>DRE!D23</f>
        <v>0</v>
      </c>
      <c r="F10" s="14">
        <f>DRE!E23</f>
        <v>0</v>
      </c>
      <c r="G10" s="14">
        <f>DRE!F23</f>
        <v>0</v>
      </c>
      <c r="H10" s="14">
        <f>DRE!G23</f>
        <v>0</v>
      </c>
      <c r="I10" s="14">
        <f>DRE!H23</f>
        <v>0</v>
      </c>
      <c r="J10" s="14">
        <f>DRE!I23</f>
        <v>0</v>
      </c>
      <c r="K10" s="14">
        <f>DRE!J23</f>
        <v>10.087476261180822</v>
      </c>
      <c r="L10" s="14">
        <f>DRE!K23</f>
        <v>36.3846306635647</v>
      </c>
      <c r="M10" s="14">
        <f>DRE!L23</f>
        <v>53.411516281898336</v>
      </c>
      <c r="N10" s="14">
        <f>DRE!M23</f>
        <v>62.636825331664539</v>
      </c>
      <c r="O10" s="14">
        <f>DRE!N23</f>
        <v>82.664483107556293</v>
      </c>
      <c r="P10" s="14">
        <f>DRE!O23</f>
        <v>87.261256349492655</v>
      </c>
      <c r="Q10" s="14">
        <f>DRE!P23</f>
        <v>191.57172244241977</v>
      </c>
      <c r="R10" s="14">
        <f>DRE!Q23</f>
        <v>258.39726070660703</v>
      </c>
      <c r="S10" s="14">
        <f>DRE!R23</f>
        <v>258.39726070660703</v>
      </c>
      <c r="T10" s="14">
        <f>DRE!S23</f>
        <v>258.39726070660703</v>
      </c>
      <c r="U10" s="14">
        <f>DRE!T23</f>
        <v>258.39726070660703</v>
      </c>
      <c r="V10" s="14">
        <f>DRE!U23</f>
        <v>258.39726070660703</v>
      </c>
      <c r="W10" s="14">
        <f>DRE!V23</f>
        <v>258.39726070660703</v>
      </c>
      <c r="X10" s="14">
        <f>DRE!W23</f>
        <v>258.39726070660703</v>
      </c>
      <c r="Y10" s="14">
        <f>DRE!X23</f>
        <v>258.39726070660703</v>
      </c>
      <c r="Z10" s="14">
        <f>DRE!Y23</f>
        <v>258.39726070660703</v>
      </c>
      <c r="AA10" s="14">
        <f>DRE!Z23</f>
        <v>258.39726070660703</v>
      </c>
      <c r="AB10" s="14">
        <f>DRE!AA23</f>
        <v>258.39726070660703</v>
      </c>
      <c r="AC10" s="15">
        <f>DRE!AB23</f>
        <v>258.39726070660703</v>
      </c>
      <c r="AD10" s="15">
        <f>DRE!AC23</f>
        <v>258.39726070660703</v>
      </c>
      <c r="AE10" s="15">
        <f>DRE!AD23</f>
        <v>258.39726070660703</v>
      </c>
      <c r="AF10" s="15">
        <f>DRE!AE23</f>
        <v>258.39726070660703</v>
      </c>
      <c r="AG10" s="15">
        <f>DRE!AF23</f>
        <v>258.39726070660703</v>
      </c>
      <c r="AH10" s="15">
        <f>DRE!AG23</f>
        <v>258.39726070660703</v>
      </c>
      <c r="AI10" s="15">
        <f>DRE!AH23</f>
        <v>258.39726070660703</v>
      </c>
      <c r="AJ10" s="15">
        <f>DRE!AI23</f>
        <v>258.39726070660703</v>
      </c>
      <c r="AK10" s="15">
        <f>DRE!AJ23</f>
        <v>258.39726070660703</v>
      </c>
      <c r="AL10" s="15">
        <f>DRE!AK23</f>
        <v>258.39726070660703</v>
      </c>
      <c r="AM10" s="15">
        <f>DRE!AL23</f>
        <v>258.39726070660703</v>
      </c>
    </row>
    <row r="11" spans="2:39" ht="12.75" thickBot="1">
      <c r="B11" s="16" t="s">
        <v>242</v>
      </c>
      <c r="C11" s="17">
        <f>NPV($C$7,E11:AM11)</f>
        <v>1937.2827369473493</v>
      </c>
      <c r="D11" s="17">
        <f>SUM(D9:D10)</f>
        <v>23912.908182576422</v>
      </c>
      <c r="E11" s="17">
        <f t="shared" ref="E11:AC11" si="0">SUM(E9:E10)</f>
        <v>0</v>
      </c>
      <c r="F11" s="17">
        <f t="shared" si="0"/>
        <v>0</v>
      </c>
      <c r="G11" s="17">
        <f t="shared" si="0"/>
        <v>0</v>
      </c>
      <c r="H11" s="17">
        <f t="shared" si="0"/>
        <v>0</v>
      </c>
      <c r="I11" s="17">
        <f t="shared" si="0"/>
        <v>0</v>
      </c>
      <c r="J11" s="17">
        <f t="shared" si="0"/>
        <v>0</v>
      </c>
      <c r="K11" s="17">
        <f t="shared" si="0"/>
        <v>3.4297419288014801</v>
      </c>
      <c r="L11" s="17">
        <f t="shared" si="0"/>
        <v>12.370774425611998</v>
      </c>
      <c r="M11" s="17">
        <f t="shared" si="0"/>
        <v>18.159915535845435</v>
      </c>
      <c r="N11" s="17">
        <f t="shared" si="0"/>
        <v>21.296520612765946</v>
      </c>
      <c r="O11" s="17">
        <f t="shared" si="0"/>
        <v>28.105924256569139</v>
      </c>
      <c r="P11" s="17">
        <f t="shared" si="0"/>
        <v>29.668827158827504</v>
      </c>
      <c r="Q11" s="17">
        <f t="shared" si="0"/>
        <v>658.21502337168283</v>
      </c>
      <c r="R11" s="17">
        <f t="shared" si="0"/>
        <v>816.0754197605213</v>
      </c>
      <c r="S11" s="17">
        <f t="shared" si="0"/>
        <v>834.91199830943606</v>
      </c>
      <c r="T11" s="17">
        <f t="shared" si="0"/>
        <v>854.36980462105112</v>
      </c>
      <c r="U11" s="17">
        <f t="shared" si="0"/>
        <v>876.83417493145998</v>
      </c>
      <c r="V11" s="17">
        <f t="shared" si="0"/>
        <v>899.8083270905679</v>
      </c>
      <c r="W11" s="17">
        <f t="shared" si="0"/>
        <v>922.82052037090261</v>
      </c>
      <c r="X11" s="17">
        <f t="shared" si="0"/>
        <v>945.83551540265171</v>
      </c>
      <c r="Y11" s="17">
        <f t="shared" si="0"/>
        <v>968.9428030963918</v>
      </c>
      <c r="Z11" s="17">
        <f t="shared" si="0"/>
        <v>992.10951822204061</v>
      </c>
      <c r="AA11" s="17">
        <f t="shared" si="0"/>
        <v>1015.3274269935787</v>
      </c>
      <c r="AB11" s="17">
        <f t="shared" si="0"/>
        <v>1038.6808021108095</v>
      </c>
      <c r="AC11" s="17">
        <f t="shared" si="0"/>
        <v>1062.1714481560582</v>
      </c>
      <c r="AD11" s="17">
        <f t="shared" ref="AD11:AM11" si="1">SUM(AD9:AD10)</f>
        <v>1085.7631394457428</v>
      </c>
      <c r="AE11" s="17">
        <f t="shared" si="1"/>
        <v>1109.3418950671798</v>
      </c>
      <c r="AF11" s="17">
        <f t="shared" si="1"/>
        <v>1132.9791047084493</v>
      </c>
      <c r="AG11" s="17">
        <f t="shared" si="1"/>
        <v>1156.6765056583893</v>
      </c>
      <c r="AH11" s="17">
        <f t="shared" si="1"/>
        <v>1180.2733936621182</v>
      </c>
      <c r="AI11" s="17">
        <f t="shared" si="1"/>
        <v>1203.7531881643877</v>
      </c>
      <c r="AJ11" s="17">
        <f t="shared" si="1"/>
        <v>1227.0776105585967</v>
      </c>
      <c r="AK11" s="17">
        <f t="shared" si="1"/>
        <v>1250.0983700073377</v>
      </c>
      <c r="AL11" s="17">
        <f t="shared" si="1"/>
        <v>1272.7250549126049</v>
      </c>
      <c r="AM11" s="17">
        <f t="shared" si="1"/>
        <v>1295.0854340360438</v>
      </c>
    </row>
    <row r="12" spans="2:39" ht="3.2" customHeight="1" thickBot="1">
      <c r="B12" s="18"/>
      <c r="C12" s="19"/>
      <c r="D12" s="19"/>
      <c r="E12" s="20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</row>
    <row r="13" spans="2:39" ht="12.75" thickBot="1">
      <c r="B13" s="23" t="s">
        <v>122</v>
      </c>
      <c r="C13" s="13">
        <f>NPV($C$7,E13:AM13)</f>
        <v>1937.2827369473482</v>
      </c>
      <c r="D13" s="9">
        <f>SUM(E13:AM13)</f>
        <v>6208.7576459831307</v>
      </c>
      <c r="E13" s="24">
        <f>'Consolidação dos eventos'!E28</f>
        <v>0</v>
      </c>
      <c r="F13" s="24">
        <f>'Consolidação dos eventos'!F28</f>
        <v>0</v>
      </c>
      <c r="G13" s="24">
        <f>'Consolidação dos eventos'!G28</f>
        <v>0</v>
      </c>
      <c r="H13" s="24">
        <f>'Consolidação dos eventos'!H28</f>
        <v>0</v>
      </c>
      <c r="I13" s="24">
        <f>'Consolidação dos eventos'!I28</f>
        <v>0</v>
      </c>
      <c r="J13" s="24">
        <f>'Consolidação dos eventos'!J28</f>
        <v>292.53681157424376</v>
      </c>
      <c r="K13" s="24">
        <f>'Consolidação dos eventos'!K28</f>
        <v>736.32032326674846</v>
      </c>
      <c r="L13" s="24">
        <f>'Consolidação dos eventos'!L28</f>
        <v>459.72591169500754</v>
      </c>
      <c r="M13" s="24">
        <f>'Consolidação dos eventos'!M28</f>
        <v>239.8580352939216</v>
      </c>
      <c r="N13" s="24">
        <f>'Consolidação dos eventos'!N28</f>
        <v>500.69144439729376</v>
      </c>
      <c r="O13" s="24">
        <f>'Consolidação dos eventos'!O28</f>
        <v>110.32255780647293</v>
      </c>
      <c r="P13" s="24">
        <f>'Consolidação dos eventos'!P28</f>
        <v>2399.1407201373231</v>
      </c>
      <c r="Q13" s="24">
        <f>'Consolidação dos eventos'!Q28</f>
        <v>1470.1618418121197</v>
      </c>
      <c r="R13" s="24">
        <f>'Consolidação dos eventos'!R28</f>
        <v>0</v>
      </c>
      <c r="S13" s="24">
        <f>'Consolidação dos eventos'!S28</f>
        <v>0</v>
      </c>
      <c r="T13" s="24">
        <f>'Consolidação dos eventos'!T28</f>
        <v>0</v>
      </c>
      <c r="U13" s="24">
        <f>'Consolidação dos eventos'!U28</f>
        <v>0</v>
      </c>
      <c r="V13" s="24">
        <f>'Consolidação dos eventos'!V28</f>
        <v>0</v>
      </c>
      <c r="W13" s="24">
        <f>'Consolidação dos eventos'!W28</f>
        <v>0</v>
      </c>
      <c r="X13" s="24">
        <f>'Consolidação dos eventos'!X28</f>
        <v>0</v>
      </c>
      <c r="Y13" s="24">
        <f>'Consolidação dos eventos'!Y28</f>
        <v>0</v>
      </c>
      <c r="Z13" s="24">
        <f>'Consolidação dos eventos'!Z28</f>
        <v>0</v>
      </c>
      <c r="AA13" s="24">
        <f>'Consolidação dos eventos'!AA28</f>
        <v>0</v>
      </c>
      <c r="AB13" s="24">
        <f>'Consolidação dos eventos'!AB28</f>
        <v>0</v>
      </c>
      <c r="AC13" s="24">
        <f>'Consolidação dos eventos'!AC28</f>
        <v>0</v>
      </c>
      <c r="AD13" s="24">
        <f>'Consolidação dos eventos'!AD28</f>
        <v>0</v>
      </c>
      <c r="AE13" s="24">
        <f>'Consolidação dos eventos'!AE28</f>
        <v>0</v>
      </c>
      <c r="AF13" s="24">
        <f>'Consolidação dos eventos'!AF28</f>
        <v>0</v>
      </c>
      <c r="AG13" s="24">
        <f>'Consolidação dos eventos'!AG28</f>
        <v>0</v>
      </c>
      <c r="AH13" s="24">
        <f>'Consolidação dos eventos'!AH28</f>
        <v>0</v>
      </c>
      <c r="AI13" s="24">
        <f>'Consolidação dos eventos'!AI28</f>
        <v>0</v>
      </c>
      <c r="AJ13" s="24">
        <f>'Consolidação dos eventos'!AJ28</f>
        <v>0</v>
      </c>
      <c r="AK13" s="24">
        <f>'Consolidação dos eventos'!AK28</f>
        <v>0</v>
      </c>
      <c r="AL13" s="24">
        <f>'Consolidação dos eventos'!AL28</f>
        <v>0</v>
      </c>
      <c r="AM13" s="24">
        <f>'Consolidação dos eventos'!AM28</f>
        <v>0</v>
      </c>
    </row>
    <row r="14" spans="2:39" ht="12.75" thickBot="1">
      <c r="B14" s="16" t="s">
        <v>243</v>
      </c>
      <c r="C14" s="17">
        <f>NPV($C$7,E14:AM14)</f>
        <v>1937.2827369473482</v>
      </c>
      <c r="D14" s="17">
        <f t="shared" ref="D14:AC14" si="2">SUM(D13:D13)</f>
        <v>6208.7576459831307</v>
      </c>
      <c r="E14" s="17">
        <f t="shared" si="2"/>
        <v>0</v>
      </c>
      <c r="F14" s="17">
        <f t="shared" si="2"/>
        <v>0</v>
      </c>
      <c r="G14" s="17">
        <f t="shared" si="2"/>
        <v>0</v>
      </c>
      <c r="H14" s="17">
        <f t="shared" si="2"/>
        <v>0</v>
      </c>
      <c r="I14" s="17">
        <f t="shared" si="2"/>
        <v>0</v>
      </c>
      <c r="J14" s="17">
        <f t="shared" si="2"/>
        <v>292.53681157424376</v>
      </c>
      <c r="K14" s="17">
        <f t="shared" si="2"/>
        <v>736.32032326674846</v>
      </c>
      <c r="L14" s="17">
        <f t="shared" si="2"/>
        <v>459.72591169500754</v>
      </c>
      <c r="M14" s="17">
        <f t="shared" si="2"/>
        <v>239.8580352939216</v>
      </c>
      <c r="N14" s="17">
        <f t="shared" si="2"/>
        <v>500.69144439729376</v>
      </c>
      <c r="O14" s="17">
        <f t="shared" si="2"/>
        <v>110.32255780647293</v>
      </c>
      <c r="P14" s="17">
        <f t="shared" si="2"/>
        <v>2399.1407201373231</v>
      </c>
      <c r="Q14" s="17">
        <f t="shared" si="2"/>
        <v>1470.1618418121197</v>
      </c>
      <c r="R14" s="17">
        <f t="shared" si="2"/>
        <v>0</v>
      </c>
      <c r="S14" s="17">
        <f t="shared" si="2"/>
        <v>0</v>
      </c>
      <c r="T14" s="17">
        <f t="shared" si="2"/>
        <v>0</v>
      </c>
      <c r="U14" s="17">
        <f t="shared" si="2"/>
        <v>0</v>
      </c>
      <c r="V14" s="17">
        <f t="shared" si="2"/>
        <v>0</v>
      </c>
      <c r="W14" s="17">
        <f t="shared" si="2"/>
        <v>0</v>
      </c>
      <c r="X14" s="17">
        <f t="shared" si="2"/>
        <v>0</v>
      </c>
      <c r="Y14" s="17">
        <f t="shared" si="2"/>
        <v>0</v>
      </c>
      <c r="Z14" s="17">
        <f t="shared" si="2"/>
        <v>0</v>
      </c>
      <c r="AA14" s="17">
        <f t="shared" si="2"/>
        <v>0</v>
      </c>
      <c r="AB14" s="17">
        <f t="shared" si="2"/>
        <v>0</v>
      </c>
      <c r="AC14" s="17">
        <f t="shared" si="2"/>
        <v>0</v>
      </c>
      <c r="AD14" s="17">
        <f t="shared" ref="AD14:AM14" si="3">SUM(AD13:AD13)</f>
        <v>0</v>
      </c>
      <c r="AE14" s="17">
        <f t="shared" si="3"/>
        <v>0</v>
      </c>
      <c r="AF14" s="17">
        <f t="shared" si="3"/>
        <v>0</v>
      </c>
      <c r="AG14" s="17">
        <f t="shared" si="3"/>
        <v>0</v>
      </c>
      <c r="AH14" s="17">
        <f t="shared" si="3"/>
        <v>0</v>
      </c>
      <c r="AI14" s="17">
        <f t="shared" si="3"/>
        <v>0</v>
      </c>
      <c r="AJ14" s="17">
        <f t="shared" si="3"/>
        <v>0</v>
      </c>
      <c r="AK14" s="17">
        <f t="shared" si="3"/>
        <v>0</v>
      </c>
      <c r="AL14" s="17">
        <f t="shared" si="3"/>
        <v>0</v>
      </c>
      <c r="AM14" s="17">
        <f t="shared" si="3"/>
        <v>0</v>
      </c>
    </row>
    <row r="15" spans="2:39" ht="12.75" thickBot="1">
      <c r="B15" s="33"/>
      <c r="C15" s="25"/>
      <c r="D15" s="25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</row>
    <row r="16" spans="2:39" ht="12.75" thickBot="1">
      <c r="B16" s="16" t="s">
        <v>244</v>
      </c>
      <c r="C16" s="17">
        <f>NPV($C$7,E16:AM16)</f>
        <v>1.5065184145208782E-12</v>
      </c>
      <c r="D16" s="17">
        <f t="shared" ref="D16:AC16" si="4">D11-D14</f>
        <v>17704.15053659329</v>
      </c>
      <c r="E16" s="17">
        <f t="shared" si="4"/>
        <v>0</v>
      </c>
      <c r="F16" s="17">
        <f>F11-F14</f>
        <v>0</v>
      </c>
      <c r="G16" s="17">
        <f t="shared" si="4"/>
        <v>0</v>
      </c>
      <c r="H16" s="17">
        <f t="shared" si="4"/>
        <v>0</v>
      </c>
      <c r="I16" s="17">
        <f t="shared" si="4"/>
        <v>0</v>
      </c>
      <c r="J16" s="17">
        <f t="shared" si="4"/>
        <v>-292.53681157424376</v>
      </c>
      <c r="K16" s="17">
        <f t="shared" si="4"/>
        <v>-732.89058133794697</v>
      </c>
      <c r="L16" s="17">
        <f t="shared" si="4"/>
        <v>-447.35513726939553</v>
      </c>
      <c r="M16" s="17">
        <f t="shared" si="4"/>
        <v>-221.69811975807616</v>
      </c>
      <c r="N16" s="17">
        <f t="shared" si="4"/>
        <v>-479.3949237845278</v>
      </c>
      <c r="O16" s="17">
        <f t="shared" si="4"/>
        <v>-82.21663354990379</v>
      </c>
      <c r="P16" s="17">
        <f t="shared" si="4"/>
        <v>-2369.4718929784958</v>
      </c>
      <c r="Q16" s="17">
        <f t="shared" si="4"/>
        <v>-811.94681844043691</v>
      </c>
      <c r="R16" s="17">
        <f t="shared" si="4"/>
        <v>816.0754197605213</v>
      </c>
      <c r="S16" s="17">
        <f t="shared" si="4"/>
        <v>834.91199830943606</v>
      </c>
      <c r="T16" s="17">
        <f t="shared" si="4"/>
        <v>854.36980462105112</v>
      </c>
      <c r="U16" s="17">
        <f t="shared" si="4"/>
        <v>876.83417493145998</v>
      </c>
      <c r="V16" s="17">
        <f t="shared" si="4"/>
        <v>899.8083270905679</v>
      </c>
      <c r="W16" s="17">
        <f t="shared" si="4"/>
        <v>922.82052037090261</v>
      </c>
      <c r="X16" s="17">
        <f t="shared" si="4"/>
        <v>945.83551540265171</v>
      </c>
      <c r="Y16" s="17">
        <f t="shared" si="4"/>
        <v>968.9428030963918</v>
      </c>
      <c r="Z16" s="17">
        <f t="shared" si="4"/>
        <v>992.10951822204061</v>
      </c>
      <c r="AA16" s="17">
        <f t="shared" si="4"/>
        <v>1015.3274269935787</v>
      </c>
      <c r="AB16" s="17">
        <f t="shared" si="4"/>
        <v>1038.6808021108095</v>
      </c>
      <c r="AC16" s="17">
        <f t="shared" si="4"/>
        <v>1062.1714481560582</v>
      </c>
      <c r="AD16" s="17">
        <f t="shared" ref="AD16:AM16" si="5">AD11-AD14</f>
        <v>1085.7631394457428</v>
      </c>
      <c r="AE16" s="17">
        <f t="shared" si="5"/>
        <v>1109.3418950671798</v>
      </c>
      <c r="AF16" s="17">
        <f t="shared" si="5"/>
        <v>1132.9791047084493</v>
      </c>
      <c r="AG16" s="17">
        <f t="shared" si="5"/>
        <v>1156.6765056583893</v>
      </c>
      <c r="AH16" s="17">
        <f t="shared" si="5"/>
        <v>1180.2733936621182</v>
      </c>
      <c r="AI16" s="17">
        <f t="shared" si="5"/>
        <v>1203.7531881643877</v>
      </c>
      <c r="AJ16" s="17">
        <f t="shared" si="5"/>
        <v>1227.0776105585967</v>
      </c>
      <c r="AK16" s="17">
        <f t="shared" si="5"/>
        <v>1250.0983700073377</v>
      </c>
      <c r="AL16" s="17">
        <f t="shared" si="5"/>
        <v>1272.7250549126049</v>
      </c>
      <c r="AM16" s="17">
        <f t="shared" si="5"/>
        <v>1295.0854340360438</v>
      </c>
    </row>
    <row r="17" spans="2:39" ht="12.75" thickBot="1">
      <c r="B17" s="33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</row>
    <row r="18" spans="2:39" ht="12.75" thickBot="1">
      <c r="B18" s="16" t="s">
        <v>245</v>
      </c>
      <c r="C18" s="27"/>
      <c r="D18" s="17">
        <f>AM18</f>
        <v>17704.150536593297</v>
      </c>
      <c r="E18" s="17">
        <f>E16</f>
        <v>0</v>
      </c>
      <c r="F18" s="17">
        <f t="shared" ref="F18:AC18" si="6">E18+F16</f>
        <v>0</v>
      </c>
      <c r="G18" s="17">
        <f t="shared" si="6"/>
        <v>0</v>
      </c>
      <c r="H18" s="17">
        <f t="shared" si="6"/>
        <v>0</v>
      </c>
      <c r="I18" s="17">
        <f t="shared" si="6"/>
        <v>0</v>
      </c>
      <c r="J18" s="17">
        <f t="shared" si="6"/>
        <v>-292.53681157424376</v>
      </c>
      <c r="K18" s="17">
        <f t="shared" si="6"/>
        <v>-1025.4273929121907</v>
      </c>
      <c r="L18" s="17">
        <f t="shared" si="6"/>
        <v>-1472.7825301815863</v>
      </c>
      <c r="M18" s="17">
        <f t="shared" si="6"/>
        <v>-1694.4806499396625</v>
      </c>
      <c r="N18" s="17">
        <f t="shared" si="6"/>
        <v>-2173.8755737241904</v>
      </c>
      <c r="O18" s="17">
        <f t="shared" si="6"/>
        <v>-2256.0922072740941</v>
      </c>
      <c r="P18" s="17">
        <f t="shared" si="6"/>
        <v>-4625.5641002525899</v>
      </c>
      <c r="Q18" s="17">
        <f t="shared" si="6"/>
        <v>-5437.5109186930267</v>
      </c>
      <c r="R18" s="17">
        <f t="shared" si="6"/>
        <v>-4621.4354989325057</v>
      </c>
      <c r="S18" s="17">
        <f t="shared" si="6"/>
        <v>-3786.5235006230696</v>
      </c>
      <c r="T18" s="17">
        <f t="shared" si="6"/>
        <v>-2932.1536960020185</v>
      </c>
      <c r="U18" s="17">
        <f t="shared" si="6"/>
        <v>-2055.3195210705585</v>
      </c>
      <c r="V18" s="17">
        <f t="shared" si="6"/>
        <v>-1155.5111939799906</v>
      </c>
      <c r="W18" s="17">
        <f t="shared" si="6"/>
        <v>-232.69067360908798</v>
      </c>
      <c r="X18" s="17">
        <f t="shared" si="6"/>
        <v>713.14484179356373</v>
      </c>
      <c r="Y18" s="17">
        <f t="shared" si="6"/>
        <v>1682.0876448899555</v>
      </c>
      <c r="Z18" s="17">
        <f t="shared" si="6"/>
        <v>2674.1971631119959</v>
      </c>
      <c r="AA18" s="17">
        <f t="shared" si="6"/>
        <v>3689.5245901055746</v>
      </c>
      <c r="AB18" s="17">
        <f t="shared" si="6"/>
        <v>4728.2053922163841</v>
      </c>
      <c r="AC18" s="17">
        <f t="shared" si="6"/>
        <v>5790.3768403724425</v>
      </c>
      <c r="AD18" s="17">
        <f t="shared" ref="AD18:AM18" si="7">AC18+AD16</f>
        <v>6876.1399798181856</v>
      </c>
      <c r="AE18" s="17">
        <f t="shared" si="7"/>
        <v>7985.481874885365</v>
      </c>
      <c r="AF18" s="17">
        <f t="shared" si="7"/>
        <v>9118.460979593814</v>
      </c>
      <c r="AG18" s="17">
        <f t="shared" si="7"/>
        <v>10275.137485252204</v>
      </c>
      <c r="AH18" s="17">
        <f t="shared" si="7"/>
        <v>11455.410878914323</v>
      </c>
      <c r="AI18" s="17">
        <f t="shared" si="7"/>
        <v>12659.164067078711</v>
      </c>
      <c r="AJ18" s="17">
        <f t="shared" si="7"/>
        <v>13886.241677637308</v>
      </c>
      <c r="AK18" s="17">
        <f t="shared" si="7"/>
        <v>15136.340047644646</v>
      </c>
      <c r="AL18" s="17">
        <f t="shared" si="7"/>
        <v>16409.065102557252</v>
      </c>
      <c r="AM18" s="17">
        <f t="shared" si="7"/>
        <v>17704.150536593297</v>
      </c>
    </row>
    <row r="19" spans="2:39" ht="12.75" thickBot="1">
      <c r="B19" s="33"/>
      <c r="C19" s="25"/>
    </row>
    <row r="20" spans="2:39" ht="12.75" thickBot="1">
      <c r="B20" s="28" t="s">
        <v>246</v>
      </c>
      <c r="C20" s="29">
        <f>MAX(E26:AH26)+1</f>
        <v>20</v>
      </c>
      <c r="E20" s="30"/>
      <c r="F20" s="30"/>
      <c r="G20" s="30"/>
      <c r="H20" s="30"/>
      <c r="I20" s="30"/>
    </row>
    <row r="21" spans="2:39" ht="12.75" thickBot="1">
      <c r="B21" s="33"/>
      <c r="C21" s="25"/>
    </row>
    <row r="22" spans="2:39" ht="12.75" thickBot="1">
      <c r="B22" s="16" t="s">
        <v>247</v>
      </c>
      <c r="C22" s="31">
        <v>0.1178</v>
      </c>
      <c r="F22" s="32"/>
    </row>
    <row r="23" spans="2:39" ht="12.75" thickBot="1">
      <c r="B23" s="33"/>
      <c r="C23" s="34"/>
    </row>
    <row r="24" spans="2:39" ht="15.75" thickBot="1">
      <c r="B24" s="28" t="s">
        <v>248</v>
      </c>
      <c r="C24" s="135">
        <v>0.14468802417922258</v>
      </c>
      <c r="D24" s="116"/>
      <c r="E24" s="289" t="s">
        <v>249</v>
      </c>
      <c r="F24" s="290"/>
      <c r="G24" s="290"/>
      <c r="H24" s="290"/>
      <c r="I24" s="290"/>
      <c r="J24" s="290"/>
      <c r="K24" s="290"/>
      <c r="L24" s="290"/>
      <c r="M24" s="291"/>
      <c r="N24" s="291"/>
      <c r="O24" s="291"/>
      <c r="P24" s="291"/>
      <c r="Q24" s="291"/>
      <c r="R24" s="291"/>
      <c r="S24" s="291"/>
    </row>
    <row r="25" spans="2:39" s="5" customFormat="1" ht="12.75" thickBot="1">
      <c r="C25" s="35"/>
      <c r="D25" s="6"/>
      <c r="E25" s="5">
        <v>1</v>
      </c>
      <c r="F25" s="5">
        <v>2</v>
      </c>
      <c r="G25" s="5">
        <v>3</v>
      </c>
      <c r="H25" s="5">
        <v>4</v>
      </c>
      <c r="I25" s="5">
        <v>5</v>
      </c>
      <c r="J25" s="5">
        <v>6</v>
      </c>
      <c r="K25" s="5">
        <v>7</v>
      </c>
      <c r="L25" s="5">
        <v>8</v>
      </c>
      <c r="M25" s="5">
        <v>9</v>
      </c>
      <c r="N25" s="5">
        <v>10</v>
      </c>
      <c r="O25" s="5">
        <v>11</v>
      </c>
      <c r="P25" s="5">
        <v>12</v>
      </c>
      <c r="Q25" s="5">
        <v>13</v>
      </c>
      <c r="R25" s="5">
        <v>14</v>
      </c>
      <c r="S25" s="5">
        <v>15</v>
      </c>
      <c r="T25" s="5">
        <v>16</v>
      </c>
      <c r="U25" s="5">
        <v>17</v>
      </c>
      <c r="V25" s="5">
        <v>18</v>
      </c>
      <c r="W25" s="5">
        <v>19</v>
      </c>
      <c r="X25" s="5">
        <v>20</v>
      </c>
      <c r="Y25" s="5">
        <v>21</v>
      </c>
      <c r="Z25" s="5">
        <v>22</v>
      </c>
      <c r="AA25" s="5">
        <v>23</v>
      </c>
      <c r="AB25" s="5">
        <v>24</v>
      </c>
      <c r="AC25" s="5">
        <v>25</v>
      </c>
    </row>
    <row r="26" spans="2:39" s="5" customFormat="1" ht="12.75" thickBot="1">
      <c r="B26" s="16" t="s">
        <v>250</v>
      </c>
      <c r="C26" s="36">
        <f>MIN($E$18:$AM$18)</f>
        <v>-5437.5109186930267</v>
      </c>
      <c r="E26" s="5">
        <f t="shared" ref="E26:AC26" si="8">IF(E18&lt;0,E25,0)</f>
        <v>0</v>
      </c>
      <c r="F26" s="5">
        <f t="shared" si="8"/>
        <v>0</v>
      </c>
      <c r="G26" s="5">
        <f t="shared" si="8"/>
        <v>0</v>
      </c>
      <c r="H26" s="5">
        <f t="shared" si="8"/>
        <v>0</v>
      </c>
      <c r="I26" s="5">
        <f t="shared" si="8"/>
        <v>0</v>
      </c>
      <c r="J26" s="5">
        <f t="shared" si="8"/>
        <v>6</v>
      </c>
      <c r="K26" s="5">
        <f t="shared" si="8"/>
        <v>7</v>
      </c>
      <c r="L26" s="5">
        <f t="shared" si="8"/>
        <v>8</v>
      </c>
      <c r="M26" s="5">
        <f t="shared" si="8"/>
        <v>9</v>
      </c>
      <c r="N26" s="5">
        <f t="shared" si="8"/>
        <v>10</v>
      </c>
      <c r="O26" s="5">
        <f t="shared" si="8"/>
        <v>11</v>
      </c>
      <c r="P26" s="5">
        <f t="shared" si="8"/>
        <v>12</v>
      </c>
      <c r="Q26" s="5">
        <f t="shared" si="8"/>
        <v>13</v>
      </c>
      <c r="R26" s="5">
        <f t="shared" si="8"/>
        <v>14</v>
      </c>
      <c r="S26" s="5">
        <f t="shared" si="8"/>
        <v>15</v>
      </c>
      <c r="T26" s="5">
        <f t="shared" si="8"/>
        <v>16</v>
      </c>
      <c r="U26" s="5">
        <f t="shared" si="8"/>
        <v>17</v>
      </c>
      <c r="V26" s="5">
        <f t="shared" si="8"/>
        <v>18</v>
      </c>
      <c r="W26" s="5">
        <f t="shared" si="8"/>
        <v>19</v>
      </c>
      <c r="X26" s="5">
        <f t="shared" si="8"/>
        <v>0</v>
      </c>
      <c r="Y26" s="5">
        <f t="shared" si="8"/>
        <v>0</v>
      </c>
      <c r="Z26" s="5">
        <f t="shared" si="8"/>
        <v>0</v>
      </c>
      <c r="AA26" s="5">
        <f t="shared" si="8"/>
        <v>0</v>
      </c>
      <c r="AB26" s="5">
        <f t="shared" si="8"/>
        <v>0</v>
      </c>
      <c r="AC26" s="5">
        <f t="shared" si="8"/>
        <v>0</v>
      </c>
    </row>
    <row r="27" spans="2:39">
      <c r="C27" s="35"/>
      <c r="D27" s="115"/>
    </row>
    <row r="28" spans="2:39">
      <c r="B28" s="112" t="s">
        <v>251</v>
      </c>
      <c r="C28" s="113">
        <f>E16+NPV(C22,F16:AM16)</f>
        <v>1.468378707824147E-12</v>
      </c>
      <c r="D28" s="113">
        <f>C28*1000</f>
        <v>1.468378707824147E-9</v>
      </c>
    </row>
    <row r="31" spans="2:39" ht="12.75" thickBot="1"/>
    <row r="32" spans="2:39" ht="12.75" thickBot="1">
      <c r="B32" s="28" t="s">
        <v>274</v>
      </c>
      <c r="C32" s="363">
        <v>0.16220000000000001</v>
      </c>
      <c r="E32" s="366"/>
    </row>
    <row r="33" spans="2:9" ht="12.75" thickBot="1">
      <c r="B33" s="28" t="s">
        <v>275</v>
      </c>
      <c r="C33" s="364">
        <f>ROUND(C24,4)</f>
        <v>0.1447</v>
      </c>
    </row>
    <row r="34" spans="2:9" ht="12.75" thickBot="1">
      <c r="B34" s="28" t="s">
        <v>276</v>
      </c>
      <c r="C34" s="365">
        <f>C33-C32</f>
        <v>-1.7500000000000016E-2</v>
      </c>
      <c r="D34" s="362">
        <f>C34/C32</f>
        <v>-0.10789149198520354</v>
      </c>
    </row>
    <row r="35" spans="2:9">
      <c r="H35" s="366"/>
    </row>
    <row r="36" spans="2:9" ht="21" thickBot="1">
      <c r="B36" s="375" t="s">
        <v>278</v>
      </c>
      <c r="F36" s="379"/>
    </row>
    <row r="37" spans="2:9" ht="12.75" thickBot="1">
      <c r="B37" s="334" t="s">
        <v>277</v>
      </c>
      <c r="C37" s="335" t="s">
        <v>306</v>
      </c>
      <c r="I37" s="366"/>
    </row>
    <row r="38" spans="2:9" ht="12.75" thickBot="1">
      <c r="B38" s="334" t="s">
        <v>289</v>
      </c>
      <c r="C38" s="335" t="s">
        <v>306</v>
      </c>
    </row>
    <row r="39" spans="2:9" ht="12.75" thickBot="1">
      <c r="B39" s="334" t="s">
        <v>292</v>
      </c>
      <c r="C39" s="335" t="s">
        <v>306</v>
      </c>
    </row>
  </sheetData>
  <mergeCells count="41">
    <mergeCell ref="T6:T7"/>
    <mergeCell ref="AA6:AA7"/>
    <mergeCell ref="AB6:AB7"/>
    <mergeCell ref="AC6:AC7"/>
    <mergeCell ref="U6:U7"/>
    <mergeCell ref="V6:V7"/>
    <mergeCell ref="W6:W7"/>
    <mergeCell ref="X6:X7"/>
    <mergeCell ref="Y6:Y7"/>
    <mergeCell ref="Z6:Z7"/>
    <mergeCell ref="O6:O7"/>
    <mergeCell ref="P6:P7"/>
    <mergeCell ref="Q6:Q7"/>
    <mergeCell ref="R6:R7"/>
    <mergeCell ref="S6:S7"/>
    <mergeCell ref="F4:G4"/>
    <mergeCell ref="M4:N4"/>
    <mergeCell ref="T4:U4"/>
    <mergeCell ref="AA4:AB4"/>
    <mergeCell ref="B6:B7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AD6:AD7"/>
    <mergeCell ref="AE6:AE7"/>
    <mergeCell ref="AF6:AF7"/>
    <mergeCell ref="AG6:AG7"/>
    <mergeCell ref="AH6:AH7"/>
    <mergeCell ref="AI6:AI7"/>
    <mergeCell ref="AJ6:AJ7"/>
    <mergeCell ref="AK6:AK7"/>
    <mergeCell ref="AL6:AL7"/>
    <mergeCell ref="AM6:AM7"/>
  </mergeCells>
  <phoneticPr fontId="36" type="noConversion"/>
  <dataValidations count="1">
    <dataValidation type="list" allowBlank="1" showInputMessage="1" showErrorMessage="1" sqref="C37:C39" xr:uid="{F35896C5-A654-4094-A253-1DA8165E95E0}">
      <formula1>"Sim,Não"</formula1>
    </dataValidation>
  </dataValidations>
  <printOptions horizontalCentered="1"/>
  <pageMargins left="0.11811023622047245" right="0.31496062992125984" top="0.59055118110236227" bottom="0.59055118110236227" header="0.31496062992125984" footer="0.31496062992125984"/>
  <pageSetup paperSize="9" scale="9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547B8057FFE6640983548D3D2AAF85F" ma:contentTypeVersion="15" ma:contentTypeDescription="Crie um novo documento." ma:contentTypeScope="" ma:versionID="0c9711eb926fd7aaa9322131ab469acd">
  <xsd:schema xmlns:xsd="http://www.w3.org/2001/XMLSchema" xmlns:xs="http://www.w3.org/2001/XMLSchema" xmlns:p="http://schemas.microsoft.com/office/2006/metadata/properties" xmlns:ns2="95c609d2-1d21-4d0d-a576-1148dbef84cd" xmlns:ns3="1c945747-8676-4196-b157-6bd834ba52c6" targetNamespace="http://schemas.microsoft.com/office/2006/metadata/properties" ma:root="true" ma:fieldsID="73e87940ccedd3ea784aebaf429b09c0" ns2:_="" ns3:_="">
    <xsd:import namespace="95c609d2-1d21-4d0d-a576-1148dbef84cd"/>
    <xsd:import namespace="1c945747-8676-4196-b157-6bd834ba52c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c609d2-1d21-4d0d-a576-1148dbef84c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Marcações de imagem" ma:readOnly="false" ma:fieldId="{5cf76f15-5ced-4ddc-b409-7134ff3c332f}" ma:taxonomyMulti="true" ma:sspId="6d165d17-9b79-46c3-82b9-c927e733c4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945747-8676-4196-b157-6bd834ba52c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1a415e17-fb9d-478c-8cf5-c291c435faac}" ma:internalName="TaxCatchAll" ma:showField="CatchAllData" ma:web="1c945747-8676-4196-b157-6bd834ba52c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5c609d2-1d21-4d0d-a576-1148dbef84cd">
      <Terms xmlns="http://schemas.microsoft.com/office/infopath/2007/PartnerControls"/>
    </lcf76f155ced4ddcb4097134ff3c332f>
    <TaxCatchAll xmlns="1c945747-8676-4196-b157-6bd834ba52c6" xsi:nil="true"/>
  </documentManagement>
</p:properties>
</file>

<file path=customXml/itemProps1.xml><?xml version="1.0" encoding="utf-8"?>
<ds:datastoreItem xmlns:ds="http://schemas.openxmlformats.org/officeDocument/2006/customXml" ds:itemID="{1AEC8A7B-CCA5-42BB-902F-2B807B4F700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8B98F82-4D7A-453A-A3EA-4978320E06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5c609d2-1d21-4d0d-a576-1148dbef84cd"/>
    <ds:schemaRef ds:uri="1c945747-8676-4196-b157-6bd834ba52c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CA3BB96-8CDD-41B9-81EF-27099F4D5819}">
  <ds:schemaRefs>
    <ds:schemaRef ds:uri="http://schemas.microsoft.com/office/2006/metadata/properties"/>
    <ds:schemaRef ds:uri="http://schemas.microsoft.com/office/infopath/2007/PartnerControls"/>
    <ds:schemaRef ds:uri="95c609d2-1d21-4d0d-a576-1148dbef84cd"/>
    <ds:schemaRef ds:uri="1c945747-8676-4196-b157-6bd834ba52c6"/>
  </ds:schemaRefs>
</ds:datastoreItem>
</file>

<file path=docMetadata/LabelInfo.xml><?xml version="1.0" encoding="utf-8"?>
<clbl:labelList xmlns:clbl="http://schemas.microsoft.com/office/2020/mipLabelMetadata">
  <clbl:label id="{e0793d39-0939-496d-b129-198edd916feb}" enabled="0" method="" siteId="{e0793d39-0939-496d-b129-198edd916fe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11</vt:i4>
      </vt:variant>
      <vt:variant>
        <vt:lpstr>Intervalos Nomeados</vt:lpstr>
      </vt:variant>
      <vt:variant>
        <vt:i4>4</vt:i4>
      </vt:variant>
    </vt:vector>
  </HeadingPairs>
  <TitlesOfParts>
    <vt:vector size="15" baseType="lpstr">
      <vt:lpstr>Tarifas</vt:lpstr>
      <vt:lpstr>Tráfego</vt:lpstr>
      <vt:lpstr>Receitas</vt:lpstr>
      <vt:lpstr>Tributos</vt:lpstr>
      <vt:lpstr>IPCA</vt:lpstr>
      <vt:lpstr>Investimentos</vt:lpstr>
      <vt:lpstr>Consolidação dos eventos</vt:lpstr>
      <vt:lpstr>DRE</vt:lpstr>
      <vt:lpstr>Fluxo de Caixa</vt:lpstr>
      <vt:lpstr>Gráfico</vt:lpstr>
      <vt:lpstr>Tabela comparativa</vt:lpstr>
      <vt:lpstr>'Fluxo de Caixa'!Area_de_impressao</vt:lpstr>
      <vt:lpstr>Tráfego!Area_de_impressao</vt:lpstr>
      <vt:lpstr>'Fluxo de Caixa'!Titulos_de_impressao</vt:lpstr>
      <vt:lpstr>Tráfego!Titulos_de_impressao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MARIANA</dc:creator>
  <cp:keywords/>
  <dc:description/>
  <cp:lastModifiedBy>Roberto C. E. O. da Silva</cp:lastModifiedBy>
  <cp:revision/>
  <dcterms:created xsi:type="dcterms:W3CDTF">2012-01-11T13:52:26Z</dcterms:created>
  <dcterms:modified xsi:type="dcterms:W3CDTF">2024-12-05T15:43:59Z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0x010100A547B8057FFE6640983548D3D2AAF85F</vt:lpwstr>
  </property>
  <property fmtid="{D5CDD505-2E9C-101B-9397-08002B2CF9AE}" pid="3" name="MediaServiceImageTags">
    <vt:lpwstr/>
  </property>
</Properties>
</file>